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'Свод'!$A$1:$M$185</definedName>
  </definedNames>
  <calcPr fullCalcOnLoad="1"/>
</workbook>
</file>

<file path=xl/sharedStrings.xml><?xml version="1.0" encoding="utf-8"?>
<sst xmlns="http://schemas.openxmlformats.org/spreadsheetml/2006/main" count="300" uniqueCount="264">
  <si>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</si>
  <si>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</si>
  <si>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</si>
  <si>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</si>
  <si>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</si>
  <si>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</si>
  <si>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</si>
  <si>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</si>
  <si>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</si>
  <si>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</si>
  <si>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</si>
  <si>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</si>
  <si>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</si>
  <si>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</si>
  <si>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</si>
  <si>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</si>
  <si>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</si>
  <si>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</si>
  <si>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</si>
  <si>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</si>
  <si>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</si>
  <si>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</si>
  <si>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</si>
  <si>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</si>
  <si>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</si>
  <si>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</si>
  <si>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</si>
  <si>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</si>
  <si>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</si>
  <si>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</si>
  <si>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</si>
  <si>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</si>
  <si>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</si>
  <si>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</si>
  <si>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</si>
  <si>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</si>
  <si>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</si>
  <si>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</si>
  <si>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</si>
  <si>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</si>
  <si>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</si>
  <si>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</si>
  <si>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</si>
  <si>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</si>
  <si>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</si>
  <si>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</si>
  <si>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</si>
  <si>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</si>
  <si>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</si>
  <si>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</si>
  <si>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</si>
  <si>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</si>
  <si>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</si>
  <si>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</si>
  <si>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</si>
  <si>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</si>
  <si>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</si>
  <si>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</si>
  <si>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</si>
  <si>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</si>
  <si>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</si>
  <si>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</si>
  <si>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</si>
  <si>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</si>
  <si>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</si>
  <si>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</si>
  <si>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</si>
  <si>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</si>
  <si>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</si>
  <si>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</si>
  <si>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</si>
  <si>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</si>
  <si>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</si>
  <si>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</si>
  <si>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</si>
  <si>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</si>
  <si>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</si>
  <si>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</si>
  <si>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</si>
  <si>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</si>
  <si>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</si>
  <si>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</si>
  <si>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</si>
  <si>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</si>
  <si>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</si>
  <si>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</si>
  <si>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</si>
  <si>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</si>
  <si>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</si>
  <si>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</si>
  <si>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</si>
  <si>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</si>
  <si>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</si>
  <si>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</si>
  <si>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</si>
  <si>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</si>
  <si>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</si>
  <si>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</si>
  <si>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</si>
  <si>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</si>
  <si>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</si>
  <si>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</si>
  <si>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</si>
  <si>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</si>
  <si>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</si>
  <si>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</si>
  <si>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</si>
  <si>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</si>
  <si>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</si>
  <si>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</si>
  <si>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</si>
  <si>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</si>
  <si>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</si>
  <si>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</si>
  <si>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</si>
  <si>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</si>
  <si>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</si>
  <si>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</si>
  <si>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</si>
  <si>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</si>
  <si>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</si>
  <si>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</si>
  <si>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</si>
  <si>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</si>
  <si>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</si>
  <si>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</si>
  <si>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</si>
  <si>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</si>
  <si>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</si>
  <si>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</si>
  <si>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</si>
  <si>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</si>
  <si>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</si>
  <si>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</si>
  <si>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</si>
  <si>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</si>
  <si>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</si>
  <si>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</si>
  <si>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</si>
  <si>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</si>
  <si>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</si>
  <si>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</si>
  <si>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</si>
  <si>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</si>
  <si>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</si>
  <si>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</si>
  <si>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</si>
  <si>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</si>
  <si>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</si>
  <si>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</si>
  <si>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</si>
  <si>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</si>
  <si>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</si>
  <si>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</si>
  <si>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</si>
  <si>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</si>
  <si>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</si>
  <si>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</si>
  <si>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</si>
  <si>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</si>
  <si>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</si>
  <si>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</si>
  <si>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</si>
  <si>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</si>
  <si>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</si>
  <si>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</si>
  <si>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</si>
  <si>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</si>
  <si>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</si>
  <si>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</si>
  <si>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</si>
  <si>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</si>
  <si>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</si>
  <si>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</si>
  <si>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</si>
  <si>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</si>
  <si>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</si>
  <si>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</si>
  <si>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</si>
  <si>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</si>
  <si>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</si>
  <si>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</si>
  <si>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</si>
  <si>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</si>
  <si>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</si>
  <si>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</si>
  <si>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</si>
  <si>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</si>
  <si>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</si>
  <si>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</si>
  <si>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</si>
  <si>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</si>
  <si>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</si>
  <si>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</si>
  <si>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</si>
  <si>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</si>
  <si>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</si>
  <si>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</si>
  <si>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</si>
  <si>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</si>
  <si>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</si>
  <si>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</si>
  <si>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</si>
  <si>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</si>
  <si>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</si>
  <si>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</si>
  <si>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</si>
  <si>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</si>
  <si>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</si>
  <si>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</si>
  <si>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</si>
  <si>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</si>
  <si>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</si>
  <si>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</si>
  <si>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</si>
  <si>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</si>
  <si>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</si>
  <si>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</si>
  <si>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</si>
  <si>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</si>
  <si>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</si>
  <si>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</si>
  <si>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</si>
  <si>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</si>
  <si>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</si>
  <si>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</si>
  <si>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</si>
  <si>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</si>
  <si>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</si>
  <si>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</si>
  <si>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</si>
  <si>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Секретар міської ради</t>
  </si>
  <si>
    <t>Р.О.Таран</t>
  </si>
  <si>
    <t>Видатки на проведення виборів народних депутатів Автономної Республіки Крим, місцевих рад, сільських, селищних, міських голів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</si>
  <si>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</si>
  <si>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100101</t>
  </si>
  <si>
    <t>Житлово-експлуатаційне господарство</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</si>
  <si>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</si>
  <si>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</si>
  <si>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</si>
  <si>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</si>
  <si>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</si>
  <si>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</si>
  <si>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</si>
  <si>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</si>
  <si>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</si>
  <si>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</si>
  <si>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</si>
  <si>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</si>
  <si>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080800</t>
  </si>
  <si>
    <t>Центри первинної медичної (медико-санітарної) допомоги</t>
  </si>
  <si>
    <t>100209</t>
  </si>
  <si>
    <t>Заходи, пов"язані з поліпшенням питної води</t>
  </si>
  <si>
    <t>250380</t>
  </si>
  <si>
    <t>Інші субвенції</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</si>
  <si>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</si>
  <si>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</si>
  <si>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</si>
  <si>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Видатки  бюджету міста на 2014 рік за тимчасовою класифікацією видатків та кредитування місцевих бюджетів</t>
  </si>
  <si>
    <t>власні надходження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</si>
  <si>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</si>
  <si>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150202</t>
  </si>
  <si>
    <t>Розробка схем та проектних рішень масового застосування</t>
  </si>
  <si>
    <t>26.03.2014 №8</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</si>
</sst>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2">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6.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63">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Alignment="1">
      <alignment wrapText="1"/>
    </xf>
    <xf numFmtId="183" fontId="13" fillId="0" borderId="0" xfId="0" applyNumberFormat="1" applyFont="1" applyBorder="1" applyAlignment="1">
      <alignment/>
    </xf>
    <xf numFmtId="0" fontId="13" fillId="0" borderId="0" xfId="0" applyFont="1" applyAlignment="1">
      <alignment/>
    </xf>
    <xf numFmtId="0" fontId="1" fillId="0" borderId="0" xfId="0" applyFont="1" applyAlignment="1">
      <alignment/>
    </xf>
    <xf numFmtId="1" fontId="0" fillId="0" borderId="10" xfId="0" applyNumberFormat="1" applyFont="1" applyBorder="1" applyAlignment="1">
      <alignment/>
    </xf>
    <xf numFmtId="2" fontId="0" fillId="0" borderId="10" xfId="0" applyNumberFormat="1" applyFont="1" applyBorder="1" applyAlignment="1">
      <alignment/>
    </xf>
    <xf numFmtId="2" fontId="0" fillId="0" borderId="0" xfId="0" applyNumberFormat="1" applyFont="1" applyAlignment="1">
      <alignment/>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0" xfId="0" applyFont="1" applyAlignment="1">
      <alignment horizontal="left" wrapText="1"/>
    </xf>
    <xf numFmtId="0" fontId="13" fillId="0" borderId="0" xfId="0" applyFont="1" applyBorder="1" applyAlignment="1">
      <alignment horizontal="left" wrapText="1"/>
    </xf>
    <xf numFmtId="1" fontId="13"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0" xfId="0" applyFont="1" applyBorder="1" applyAlignment="1">
      <alignment horizontal="left" wrapText="1"/>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31"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6">
          <cell r="C16">
            <v>480000</v>
          </cell>
          <cell r="E16">
            <v>0</v>
          </cell>
          <cell r="G16">
            <v>0</v>
          </cell>
          <cell r="H16">
            <v>0</v>
          </cell>
          <cell r="I16">
            <v>0</v>
          </cell>
          <cell r="J16">
            <v>41424</v>
          </cell>
          <cell r="K16">
            <v>41424</v>
          </cell>
        </row>
        <row r="19">
          <cell r="J19">
            <v>415760</v>
          </cell>
          <cell r="K19">
            <v>415760</v>
          </cell>
          <cell r="L19">
            <v>0</v>
          </cell>
        </row>
        <row r="21">
          <cell r="J21">
            <v>0</v>
          </cell>
        </row>
        <row r="30">
          <cell r="D30">
            <v>0</v>
          </cell>
          <cell r="E30">
            <v>0</v>
          </cell>
        </row>
        <row r="43">
          <cell r="C43">
            <v>233966998</v>
          </cell>
          <cell r="D43">
            <v>123119594</v>
          </cell>
          <cell r="E43">
            <v>34217374</v>
          </cell>
          <cell r="G43">
            <v>16058655</v>
          </cell>
          <cell r="H43">
            <v>107021</v>
          </cell>
          <cell r="I43">
            <v>5293</v>
          </cell>
          <cell r="J43">
            <v>3063143</v>
          </cell>
          <cell r="K43">
            <v>3063143</v>
          </cell>
          <cell r="L43">
            <v>972793</v>
          </cell>
        </row>
        <row r="45">
          <cell r="C45">
            <v>505454978</v>
          </cell>
          <cell r="D45">
            <v>298278410</v>
          </cell>
          <cell r="E45">
            <v>64641133</v>
          </cell>
          <cell r="G45">
            <v>14161723</v>
          </cell>
          <cell r="H45">
            <v>6013377</v>
          </cell>
          <cell r="I45">
            <v>235183</v>
          </cell>
          <cell r="J45">
            <v>5688241</v>
          </cell>
          <cell r="K45">
            <v>5415881</v>
          </cell>
        </row>
        <row r="46">
          <cell r="F46">
            <v>0</v>
          </cell>
        </row>
        <row r="47">
          <cell r="C47">
            <v>7802156</v>
          </cell>
          <cell r="D47">
            <v>5309142</v>
          </cell>
          <cell r="E47">
            <v>605572</v>
          </cell>
          <cell r="G47">
            <v>4923</v>
          </cell>
          <cell r="I47">
            <v>256</v>
          </cell>
          <cell r="J47">
            <v>23000</v>
          </cell>
          <cell r="K47">
            <v>14800</v>
          </cell>
        </row>
        <row r="48">
          <cell r="C48">
            <v>5238064</v>
          </cell>
          <cell r="D48">
            <v>3851647</v>
          </cell>
        </row>
        <row r="49">
          <cell r="C49">
            <v>29865992</v>
          </cell>
          <cell r="D49">
            <v>18342277</v>
          </cell>
          <cell r="E49">
            <v>4419088</v>
          </cell>
          <cell r="G49">
            <v>358129</v>
          </cell>
          <cell r="H49">
            <v>116480</v>
          </cell>
          <cell r="I49">
            <v>7775</v>
          </cell>
          <cell r="J49">
            <v>187043</v>
          </cell>
          <cell r="K49">
            <v>151878</v>
          </cell>
        </row>
        <row r="51">
          <cell r="C51">
            <v>3536579</v>
          </cell>
          <cell r="D51">
            <v>2482519</v>
          </cell>
          <cell r="E51">
            <v>109445</v>
          </cell>
          <cell r="F51">
            <v>49000</v>
          </cell>
          <cell r="G51">
            <v>0</v>
          </cell>
          <cell r="J51">
            <v>49000</v>
          </cell>
          <cell r="K51">
            <v>49000</v>
          </cell>
        </row>
        <row r="52">
          <cell r="C52">
            <v>954204</v>
          </cell>
          <cell r="D52">
            <v>578482</v>
          </cell>
          <cell r="E52">
            <v>20973</v>
          </cell>
          <cell r="F52">
            <v>400000</v>
          </cell>
          <cell r="J52">
            <v>400000</v>
          </cell>
          <cell r="K52">
            <v>400000</v>
          </cell>
        </row>
        <row r="53">
          <cell r="C53">
            <v>12650472</v>
          </cell>
          <cell r="D53">
            <v>8282190</v>
          </cell>
          <cell r="E53">
            <v>615989</v>
          </cell>
          <cell r="F53">
            <v>108361</v>
          </cell>
          <cell r="G53">
            <v>13931</v>
          </cell>
          <cell r="J53">
            <v>94430</v>
          </cell>
          <cell r="K53">
            <v>94430</v>
          </cell>
        </row>
        <row r="54">
          <cell r="C54">
            <v>4780975</v>
          </cell>
          <cell r="D54">
            <v>2902387</v>
          </cell>
          <cell r="E54">
            <v>440650</v>
          </cell>
          <cell r="F54">
            <v>334432</v>
          </cell>
          <cell r="G54">
            <v>322432</v>
          </cell>
          <cell r="J54">
            <v>12000</v>
          </cell>
        </row>
        <row r="55">
          <cell r="C55">
            <v>4756679</v>
          </cell>
          <cell r="D55">
            <v>3228792</v>
          </cell>
          <cell r="E55">
            <v>346810</v>
          </cell>
          <cell r="F55">
            <v>0</v>
          </cell>
          <cell r="J55">
            <v>0</v>
          </cell>
          <cell r="K55">
            <v>0</v>
          </cell>
          <cell r="L55">
            <v>0</v>
          </cell>
        </row>
        <row r="56">
          <cell r="C56">
            <v>255210</v>
          </cell>
          <cell r="F56">
            <v>0</v>
          </cell>
        </row>
        <row r="60">
          <cell r="C60">
            <v>0</v>
          </cell>
          <cell r="D60">
            <v>0</v>
          </cell>
          <cell r="E60">
            <v>0</v>
          </cell>
          <cell r="J60">
            <v>0</v>
          </cell>
          <cell r="K60">
            <v>0</v>
          </cell>
          <cell r="L60">
            <v>0</v>
          </cell>
        </row>
        <row r="61">
          <cell r="C61">
            <v>0</v>
          </cell>
          <cell r="D61">
            <v>0</v>
          </cell>
        </row>
        <row r="62">
          <cell r="C62">
            <v>463467</v>
          </cell>
        </row>
        <row r="63">
          <cell r="C63">
            <v>4377290</v>
          </cell>
        </row>
        <row r="65">
          <cell r="C65">
            <v>199559</v>
          </cell>
        </row>
        <row r="66">
          <cell r="C66">
            <v>99067</v>
          </cell>
        </row>
        <row r="67">
          <cell r="C67">
            <v>20631962</v>
          </cell>
          <cell r="D67">
            <v>13377679</v>
          </cell>
          <cell r="E67">
            <v>1774603</v>
          </cell>
          <cell r="G67">
            <v>765228</v>
          </cell>
          <cell r="H67">
            <v>214480</v>
          </cell>
          <cell r="I67">
            <v>54119</v>
          </cell>
          <cell r="J67">
            <v>49000</v>
          </cell>
          <cell r="K67">
            <v>39500</v>
          </cell>
        </row>
        <row r="68">
          <cell r="C68">
            <v>5108821</v>
          </cell>
          <cell r="D68">
            <v>1095053</v>
          </cell>
          <cell r="E68">
            <v>397728</v>
          </cell>
          <cell r="G68">
            <v>65380</v>
          </cell>
          <cell r="H68">
            <v>19062</v>
          </cell>
          <cell r="I68">
            <v>10836</v>
          </cell>
          <cell r="J68">
            <v>17000</v>
          </cell>
        </row>
        <row r="69">
          <cell r="C69">
            <v>454340</v>
          </cell>
          <cell r="D69">
            <v>264919</v>
          </cell>
          <cell r="E69">
            <v>85305</v>
          </cell>
          <cell r="G69">
            <v>42880</v>
          </cell>
          <cell r="H69">
            <v>23260</v>
          </cell>
          <cell r="I69">
            <v>3626</v>
          </cell>
        </row>
        <row r="73">
          <cell r="J73">
            <v>10981607</v>
          </cell>
          <cell r="K73">
            <v>10981607</v>
          </cell>
        </row>
        <row r="78">
          <cell r="G78">
            <v>48000</v>
          </cell>
          <cell r="J78">
            <v>71053</v>
          </cell>
        </row>
        <row r="81">
          <cell r="C81">
            <v>50000</v>
          </cell>
        </row>
        <row r="86">
          <cell r="C86">
            <v>340328448</v>
          </cell>
          <cell r="D86">
            <v>209469437</v>
          </cell>
          <cell r="E86">
            <v>32494032</v>
          </cell>
          <cell r="G86">
            <v>5499478</v>
          </cell>
          <cell r="H86">
            <v>1707874</v>
          </cell>
          <cell r="I86">
            <v>145038</v>
          </cell>
          <cell r="J86">
            <v>4794097</v>
          </cell>
          <cell r="K86">
            <v>4494364</v>
          </cell>
        </row>
        <row r="87">
          <cell r="F87">
            <v>0</v>
          </cell>
          <cell r="J87">
            <v>0</v>
          </cell>
        </row>
        <row r="88">
          <cell r="C88">
            <v>46743757</v>
          </cell>
          <cell r="D88">
            <v>28212204</v>
          </cell>
          <cell r="E88">
            <v>6315985</v>
          </cell>
          <cell r="G88">
            <v>305192</v>
          </cell>
          <cell r="J88">
            <v>699466</v>
          </cell>
          <cell r="K88">
            <v>699466</v>
          </cell>
        </row>
        <row r="89">
          <cell r="C89">
            <v>5972548</v>
          </cell>
          <cell r="D89">
            <v>3890606</v>
          </cell>
          <cell r="E89">
            <v>495611</v>
          </cell>
          <cell r="J89">
            <v>668216</v>
          </cell>
          <cell r="K89">
            <v>668216</v>
          </cell>
        </row>
        <row r="91">
          <cell r="C91">
            <v>19595383</v>
          </cell>
          <cell r="D91">
            <v>11789094</v>
          </cell>
          <cell r="E91">
            <v>1055605</v>
          </cell>
          <cell r="G91">
            <v>8368301</v>
          </cell>
          <cell r="H91">
            <v>4617105</v>
          </cell>
          <cell r="I91">
            <v>508135</v>
          </cell>
          <cell r="J91">
            <v>271928</v>
          </cell>
          <cell r="K91">
            <v>6000</v>
          </cell>
        </row>
        <row r="92">
          <cell r="C92">
            <v>334265</v>
          </cell>
          <cell r="D92">
            <v>234338</v>
          </cell>
          <cell r="E92">
            <v>10958</v>
          </cell>
        </row>
        <row r="93">
          <cell r="C93">
            <v>91264673</v>
          </cell>
          <cell r="D93">
            <v>58606792</v>
          </cell>
          <cell r="E93">
            <v>5844835</v>
          </cell>
          <cell r="F93">
            <v>7773062</v>
          </cell>
          <cell r="G93">
            <v>2383726</v>
          </cell>
          <cell r="H93">
            <v>558819</v>
          </cell>
          <cell r="I93">
            <v>38173</v>
          </cell>
          <cell r="J93">
            <v>5389336</v>
          </cell>
          <cell r="K93">
            <v>5369781</v>
          </cell>
        </row>
        <row r="94">
          <cell r="C94">
            <v>9879716</v>
          </cell>
          <cell r="D94">
            <v>460599</v>
          </cell>
          <cell r="E94">
            <v>15124</v>
          </cell>
          <cell r="J94">
            <v>11600</v>
          </cell>
          <cell r="K94">
            <v>11600</v>
          </cell>
        </row>
        <row r="95">
          <cell r="C95">
            <v>1679278</v>
          </cell>
          <cell r="D95">
            <v>1162561</v>
          </cell>
          <cell r="E95">
            <v>29975</v>
          </cell>
          <cell r="J95">
            <v>55200</v>
          </cell>
          <cell r="K95">
            <v>55200</v>
          </cell>
        </row>
        <row r="97">
          <cell r="C97">
            <v>3146037</v>
          </cell>
        </row>
        <row r="99">
          <cell r="J99">
            <v>11179599</v>
          </cell>
          <cell r="K99">
            <v>11179599</v>
          </cell>
        </row>
        <row r="109">
          <cell r="C109">
            <v>1101397</v>
          </cell>
        </row>
        <row r="110">
          <cell r="C110">
            <v>1101397</v>
          </cell>
        </row>
        <row r="112">
          <cell r="C112">
            <v>89087842</v>
          </cell>
        </row>
        <row r="113">
          <cell r="C113">
            <v>89087842</v>
          </cell>
          <cell r="G113">
            <v>0</v>
          </cell>
        </row>
        <row r="114">
          <cell r="C114">
            <v>113229</v>
          </cell>
        </row>
        <row r="115">
          <cell r="C115">
            <v>113229</v>
          </cell>
        </row>
        <row r="116">
          <cell r="C116">
            <v>2019224</v>
          </cell>
          <cell r="J116">
            <v>167200</v>
          </cell>
          <cell r="K116">
            <v>167200</v>
          </cell>
          <cell r="L116">
            <v>167200</v>
          </cell>
        </row>
        <row r="117">
          <cell r="C117">
            <v>2019224</v>
          </cell>
          <cell r="D117">
            <v>0</v>
          </cell>
          <cell r="E117">
            <v>0</v>
          </cell>
          <cell r="G117">
            <v>0</v>
          </cell>
          <cell r="H117">
            <v>0</v>
          </cell>
          <cell r="I117">
            <v>0</v>
          </cell>
          <cell r="J117">
            <v>167200</v>
          </cell>
          <cell r="K117">
            <v>167200</v>
          </cell>
          <cell r="L117">
            <v>167200</v>
          </cell>
        </row>
        <row r="118">
          <cell r="C118">
            <v>11192810</v>
          </cell>
        </row>
        <row r="120">
          <cell r="C120">
            <v>11192810</v>
          </cell>
          <cell r="G120">
            <v>0</v>
          </cell>
        </row>
        <row r="121">
          <cell r="C121">
            <v>3661</v>
          </cell>
        </row>
        <row r="123">
          <cell r="C123">
            <v>3661</v>
          </cell>
        </row>
        <row r="124">
          <cell r="C124">
            <v>4004426</v>
          </cell>
        </row>
        <row r="125">
          <cell r="C125">
            <v>4004426</v>
          </cell>
          <cell r="G125">
            <v>0</v>
          </cell>
        </row>
        <row r="126">
          <cell r="C126">
            <v>4476</v>
          </cell>
        </row>
        <row r="127">
          <cell r="C127">
            <v>4476</v>
          </cell>
        </row>
        <row r="128">
          <cell r="C128">
            <v>67550</v>
          </cell>
        </row>
        <row r="129">
          <cell r="C129">
            <v>67550</v>
          </cell>
        </row>
        <row r="130">
          <cell r="C130">
            <v>4052202</v>
          </cell>
        </row>
        <row r="131">
          <cell r="C131">
            <v>4052202</v>
          </cell>
        </row>
        <row r="132">
          <cell r="C132">
            <v>4949868</v>
          </cell>
        </row>
        <row r="133">
          <cell r="C133">
            <v>4949868</v>
          </cell>
          <cell r="G133">
            <v>0</v>
          </cell>
        </row>
        <row r="134">
          <cell r="C134">
            <v>25213</v>
          </cell>
        </row>
        <row r="135">
          <cell r="C135">
            <v>25213</v>
          </cell>
        </row>
        <row r="136">
          <cell r="C136">
            <v>6625727</v>
          </cell>
        </row>
        <row r="137">
          <cell r="C137">
            <v>6625727</v>
          </cell>
        </row>
        <row r="138">
          <cell r="C138">
            <v>88567814</v>
          </cell>
        </row>
        <row r="139">
          <cell r="C139">
            <v>88567814</v>
          </cell>
        </row>
        <row r="140">
          <cell r="C140">
            <v>314682124</v>
          </cell>
        </row>
        <row r="141">
          <cell r="C141">
            <v>314682124</v>
          </cell>
        </row>
        <row r="142">
          <cell r="C142">
            <v>29614163</v>
          </cell>
        </row>
        <row r="143">
          <cell r="C143">
            <v>29614163</v>
          </cell>
        </row>
        <row r="144">
          <cell r="C144">
            <v>68491986</v>
          </cell>
        </row>
        <row r="145">
          <cell r="C145">
            <v>68491986</v>
          </cell>
        </row>
        <row r="146">
          <cell r="C146">
            <v>9207533</v>
          </cell>
        </row>
        <row r="147">
          <cell r="C147">
            <v>9207533</v>
          </cell>
        </row>
        <row r="148">
          <cell r="C148">
            <v>1423762</v>
          </cell>
        </row>
        <row r="149">
          <cell r="C149">
            <v>1423762</v>
          </cell>
        </row>
        <row r="150">
          <cell r="C150">
            <v>18550556</v>
          </cell>
        </row>
        <row r="151">
          <cell r="C151">
            <v>18550556</v>
          </cell>
        </row>
        <row r="152">
          <cell r="C152">
            <v>37536204</v>
          </cell>
        </row>
        <row r="153">
          <cell r="C153">
            <v>37536204</v>
          </cell>
          <cell r="G153">
            <v>0</v>
          </cell>
        </row>
        <row r="154">
          <cell r="C154">
            <v>74585</v>
          </cell>
        </row>
        <row r="155">
          <cell r="C155">
            <v>74585</v>
          </cell>
          <cell r="G155">
            <v>0</v>
          </cell>
        </row>
        <row r="156">
          <cell r="C156">
            <v>11634400</v>
          </cell>
          <cell r="F156">
            <v>0</v>
          </cell>
          <cell r="K156">
            <v>0</v>
          </cell>
          <cell r="L156">
            <v>0</v>
          </cell>
        </row>
        <row r="158">
          <cell r="C158">
            <v>44167</v>
          </cell>
        </row>
        <row r="159">
          <cell r="C159">
            <v>44167</v>
          </cell>
        </row>
        <row r="160">
          <cell r="C160">
            <v>4929518</v>
          </cell>
          <cell r="D160">
            <v>3310422</v>
          </cell>
          <cell r="E160">
            <v>112101</v>
          </cell>
          <cell r="J160">
            <v>119850</v>
          </cell>
          <cell r="K160">
            <v>119850</v>
          </cell>
        </row>
        <row r="161">
          <cell r="C161">
            <v>201763</v>
          </cell>
          <cell r="D161">
            <v>104946</v>
          </cell>
        </row>
        <row r="163">
          <cell r="C163">
            <v>0</v>
          </cell>
        </row>
        <row r="164">
          <cell r="C164">
            <v>17053779</v>
          </cell>
          <cell r="D164">
            <v>10462187</v>
          </cell>
          <cell r="E164">
            <v>1179398</v>
          </cell>
          <cell r="G164">
            <v>170562</v>
          </cell>
          <cell r="H164">
            <v>108917</v>
          </cell>
          <cell r="J164">
            <v>53060</v>
          </cell>
          <cell r="K164">
            <v>53060</v>
          </cell>
        </row>
        <row r="165">
          <cell r="C165">
            <v>2524000</v>
          </cell>
        </row>
        <row r="166">
          <cell r="C166">
            <v>972100</v>
          </cell>
          <cell r="J166">
            <v>0</v>
          </cell>
        </row>
        <row r="167">
          <cell r="C167">
            <v>85113023</v>
          </cell>
        </row>
        <row r="168">
          <cell r="C168">
            <v>85113023</v>
          </cell>
        </row>
        <row r="170">
          <cell r="J170">
            <v>4218281</v>
          </cell>
          <cell r="K170">
            <v>4218281</v>
          </cell>
        </row>
        <row r="173">
          <cell r="C173">
            <v>4519573</v>
          </cell>
        </row>
        <row r="174">
          <cell r="C174">
            <v>4345423</v>
          </cell>
        </row>
        <row r="175">
          <cell r="C175">
            <v>1432390</v>
          </cell>
        </row>
        <row r="176">
          <cell r="C176">
            <v>932390</v>
          </cell>
        </row>
        <row r="177">
          <cell r="C177">
            <v>2973995</v>
          </cell>
        </row>
        <row r="178">
          <cell r="C178">
            <v>2973995</v>
          </cell>
        </row>
        <row r="179">
          <cell r="C179">
            <v>40166746</v>
          </cell>
        </row>
        <row r="180">
          <cell r="C180">
            <v>39295996</v>
          </cell>
        </row>
        <row r="186">
          <cell r="G186">
            <v>0</v>
          </cell>
          <cell r="H186">
            <v>0</v>
          </cell>
          <cell r="I186">
            <v>0</v>
          </cell>
          <cell r="J186">
            <v>0</v>
          </cell>
          <cell r="K186">
            <v>0</v>
          </cell>
        </row>
        <row r="205">
          <cell r="C205">
            <v>5279958</v>
          </cell>
          <cell r="J205">
            <v>1321</v>
          </cell>
          <cell r="K205">
            <v>1321</v>
          </cell>
        </row>
        <row r="206">
          <cell r="C206">
            <v>15983511</v>
          </cell>
          <cell r="D206">
            <v>8694532</v>
          </cell>
          <cell r="E206">
            <v>792104</v>
          </cell>
          <cell r="G206">
            <v>6500</v>
          </cell>
          <cell r="I206">
            <v>650</v>
          </cell>
          <cell r="J206">
            <v>207061</v>
          </cell>
          <cell r="K206">
            <v>207061</v>
          </cell>
        </row>
        <row r="207">
          <cell r="C207">
            <v>9368719</v>
          </cell>
          <cell r="D207">
            <v>4627398</v>
          </cell>
          <cell r="E207">
            <v>1517237</v>
          </cell>
          <cell r="G207">
            <v>1892333</v>
          </cell>
          <cell r="H207">
            <v>596293</v>
          </cell>
          <cell r="I207">
            <v>197035</v>
          </cell>
          <cell r="J207">
            <v>1387698</v>
          </cell>
          <cell r="K207">
            <v>1260908</v>
          </cell>
        </row>
        <row r="208">
          <cell r="C208">
            <v>48587707</v>
          </cell>
          <cell r="D208">
            <v>34382126</v>
          </cell>
          <cell r="E208">
            <v>874291</v>
          </cell>
          <cell r="G208">
            <v>3162295</v>
          </cell>
          <cell r="H208">
            <v>1704522</v>
          </cell>
          <cell r="I208">
            <v>390163</v>
          </cell>
          <cell r="J208">
            <v>1571410</v>
          </cell>
          <cell r="K208">
            <v>1499254</v>
          </cell>
        </row>
        <row r="211">
          <cell r="C211">
            <v>1127925</v>
          </cell>
        </row>
        <row r="212">
          <cell r="C212">
            <v>4630900</v>
          </cell>
          <cell r="D212">
            <v>1499427</v>
          </cell>
          <cell r="E212">
            <v>54356</v>
          </cell>
          <cell r="J212">
            <v>81716</v>
          </cell>
          <cell r="K212">
            <v>81716</v>
          </cell>
        </row>
        <row r="214">
          <cell r="J214">
            <v>136523</v>
          </cell>
          <cell r="K214">
            <v>136523</v>
          </cell>
        </row>
        <row r="227">
          <cell r="J227">
            <v>986200</v>
          </cell>
          <cell r="K227">
            <v>986200</v>
          </cell>
        </row>
        <row r="229">
          <cell r="C229">
            <v>108000</v>
          </cell>
        </row>
        <row r="243">
          <cell r="C243">
            <v>131000</v>
          </cell>
        </row>
        <row r="245">
          <cell r="C245">
            <v>10566800</v>
          </cell>
        </row>
        <row r="251">
          <cell r="J251">
            <v>33149648</v>
          </cell>
          <cell r="K251">
            <v>33149648</v>
          </cell>
          <cell r="L251">
            <v>8000000</v>
          </cell>
        </row>
        <row r="252">
          <cell r="C252">
            <v>449300</v>
          </cell>
        </row>
        <row r="253">
          <cell r="K253">
            <v>780803</v>
          </cell>
        </row>
        <row r="254">
          <cell r="G254">
            <v>74328800</v>
          </cell>
        </row>
        <row r="256">
          <cell r="C256">
            <v>82050000</v>
          </cell>
          <cell r="J256">
            <v>1446751</v>
          </cell>
          <cell r="K256">
            <v>1446751</v>
          </cell>
          <cell r="L256">
            <v>0</v>
          </cell>
        </row>
        <row r="257">
          <cell r="F257">
            <v>0</v>
          </cell>
        </row>
        <row r="259">
          <cell r="J259">
            <v>31428005</v>
          </cell>
          <cell r="K259">
            <v>31428005</v>
          </cell>
        </row>
        <row r="260">
          <cell r="K260">
            <v>1717630</v>
          </cell>
        </row>
        <row r="261">
          <cell r="J261">
            <v>0</v>
          </cell>
        </row>
        <row r="263">
          <cell r="G263">
            <v>11861000</v>
          </cell>
          <cell r="J263">
            <v>19679500</v>
          </cell>
        </row>
        <row r="264">
          <cell r="G264">
            <v>9261000</v>
          </cell>
          <cell r="J264">
            <v>19679500</v>
          </cell>
        </row>
        <row r="266">
          <cell r="J266">
            <v>8914833</v>
          </cell>
          <cell r="K266">
            <v>8914833</v>
          </cell>
          <cell r="L266">
            <v>0</v>
          </cell>
        </row>
        <row r="268">
          <cell r="G268">
            <v>1700000</v>
          </cell>
          <cell r="J268">
            <v>2050578</v>
          </cell>
        </row>
        <row r="285">
          <cell r="K285">
            <v>0</v>
          </cell>
          <cell r="L285">
            <v>0</v>
          </cell>
        </row>
        <row r="291">
          <cell r="J291">
            <v>0</v>
          </cell>
        </row>
        <row r="314">
          <cell r="C314">
            <v>0</v>
          </cell>
          <cell r="F314">
            <v>0</v>
          </cell>
        </row>
        <row r="317">
          <cell r="C317">
            <v>0</v>
          </cell>
        </row>
        <row r="322">
          <cell r="K322">
            <v>0</v>
          </cell>
          <cell r="L322">
            <v>0</v>
          </cell>
        </row>
        <row r="351">
          <cell r="J351">
            <v>1550464</v>
          </cell>
          <cell r="K351">
            <v>1550464</v>
          </cell>
        </row>
        <row r="365">
          <cell r="F365">
            <v>963306</v>
          </cell>
          <cell r="G365">
            <v>963306</v>
          </cell>
        </row>
        <row r="370">
          <cell r="G370">
            <v>654761</v>
          </cell>
          <cell r="J370">
            <v>17589092</v>
          </cell>
        </row>
        <row r="379">
          <cell r="C379">
            <v>2300000</v>
          </cell>
          <cell r="J379">
            <v>296214</v>
          </cell>
          <cell r="K379">
            <v>296214</v>
          </cell>
        </row>
        <row r="381">
          <cell r="J381">
            <v>1381022</v>
          </cell>
          <cell r="K381">
            <v>1381022</v>
          </cell>
        </row>
        <row r="384">
          <cell r="C384">
            <v>3447723</v>
          </cell>
          <cell r="J384">
            <v>480946</v>
          </cell>
          <cell r="K384">
            <v>480946</v>
          </cell>
        </row>
        <row r="385">
          <cell r="C385">
            <v>24665000</v>
          </cell>
        </row>
        <row r="387">
          <cell r="J387">
            <v>1639041</v>
          </cell>
          <cell r="K387">
            <v>1639041</v>
          </cell>
        </row>
        <row r="398">
          <cell r="C398">
            <v>3201442</v>
          </cell>
          <cell r="D398">
            <v>1906111</v>
          </cell>
          <cell r="E398">
            <v>11554</v>
          </cell>
          <cell r="G398">
            <v>82552</v>
          </cell>
          <cell r="H398">
            <v>32940</v>
          </cell>
          <cell r="I398">
            <v>0</v>
          </cell>
          <cell r="J398">
            <v>6121139</v>
          </cell>
          <cell r="K398">
            <v>6121139</v>
          </cell>
        </row>
        <row r="401">
          <cell r="C401">
            <v>3061085</v>
          </cell>
          <cell r="D401">
            <v>2016090</v>
          </cell>
          <cell r="E401">
            <v>56270</v>
          </cell>
          <cell r="G401">
            <v>41337</v>
          </cell>
          <cell r="H401">
            <v>19548</v>
          </cell>
          <cell r="I401">
            <v>39</v>
          </cell>
          <cell r="J401">
            <v>249114</v>
          </cell>
          <cell r="K401">
            <v>226269</v>
          </cell>
        </row>
        <row r="409">
          <cell r="J409">
            <v>3511384</v>
          </cell>
          <cell r="K409">
            <v>3511384</v>
          </cell>
          <cell r="L409">
            <v>0</v>
          </cell>
        </row>
        <row r="410">
          <cell r="K410">
            <v>0</v>
          </cell>
        </row>
        <row r="413">
          <cell r="K413">
            <v>0</v>
          </cell>
          <cell r="L413">
            <v>0</v>
          </cell>
        </row>
        <row r="414">
          <cell r="J414">
            <v>3500000</v>
          </cell>
          <cell r="K414">
            <v>3500000</v>
          </cell>
        </row>
        <row r="416">
          <cell r="J416">
            <v>0</v>
          </cell>
          <cell r="K416">
            <v>0</v>
          </cell>
          <cell r="L416">
            <v>0</v>
          </cell>
        </row>
        <row r="423">
          <cell r="D423">
            <v>0</v>
          </cell>
          <cell r="E423">
            <v>0</v>
          </cell>
        </row>
        <row r="428">
          <cell r="J428">
            <v>0</v>
          </cell>
        </row>
        <row r="432">
          <cell r="D432">
            <v>0</v>
          </cell>
          <cell r="E432">
            <v>0</v>
          </cell>
          <cell r="G432">
            <v>0</v>
          </cell>
          <cell r="H432">
            <v>0</v>
          </cell>
          <cell r="I432">
            <v>0</v>
          </cell>
        </row>
        <row r="433">
          <cell r="D433">
            <v>0</v>
          </cell>
          <cell r="E433">
            <v>0</v>
          </cell>
          <cell r="G433">
            <v>0</v>
          </cell>
          <cell r="H433">
            <v>0</v>
          </cell>
          <cell r="I433">
            <v>0</v>
          </cell>
        </row>
        <row r="434">
          <cell r="C434">
            <v>86655600</v>
          </cell>
        </row>
        <row r="435">
          <cell r="J435">
            <v>0</v>
          </cell>
          <cell r="K435">
            <v>0</v>
          </cell>
          <cell r="L435">
            <v>0</v>
          </cell>
        </row>
        <row r="436">
          <cell r="F436">
            <v>0</v>
          </cell>
          <cell r="J436">
            <v>0</v>
          </cell>
        </row>
        <row r="441">
          <cell r="C441">
            <v>510000</v>
          </cell>
          <cell r="E441">
            <v>44611</v>
          </cell>
          <cell r="L441">
            <v>0</v>
          </cell>
        </row>
        <row r="458">
          <cell r="C458">
            <v>440000</v>
          </cell>
          <cell r="G458">
            <v>5146</v>
          </cell>
          <cell r="J458">
            <v>396</v>
          </cell>
          <cell r="K458">
            <v>396</v>
          </cell>
        </row>
        <row r="460">
          <cell r="J460">
            <v>0</v>
          </cell>
          <cell r="K460">
            <v>0</v>
          </cell>
        </row>
        <row r="475">
          <cell r="C475">
            <v>710000</v>
          </cell>
          <cell r="G475">
            <v>132173</v>
          </cell>
          <cell r="J475">
            <v>0</v>
          </cell>
        </row>
        <row r="477">
          <cell r="J477">
            <v>4407946</v>
          </cell>
          <cell r="K477">
            <v>4407946</v>
          </cell>
        </row>
        <row r="492">
          <cell r="C492">
            <v>480000</v>
          </cell>
          <cell r="E492">
            <v>47438</v>
          </cell>
          <cell r="G492">
            <v>10000</v>
          </cell>
          <cell r="K492">
            <v>0</v>
          </cell>
          <cell r="L492">
            <v>0</v>
          </cell>
        </row>
        <row r="494">
          <cell r="J494">
            <v>221000</v>
          </cell>
          <cell r="K494">
            <v>221000</v>
          </cell>
        </row>
        <row r="509">
          <cell r="C509">
            <v>768655</v>
          </cell>
          <cell r="J509">
            <v>0</v>
          </cell>
          <cell r="K509">
            <v>0</v>
          </cell>
        </row>
        <row r="527">
          <cell r="C527">
            <v>650000</v>
          </cell>
          <cell r="E527">
            <v>875</v>
          </cell>
          <cell r="K527">
            <v>0</v>
          </cell>
        </row>
        <row r="529">
          <cell r="J529">
            <v>3000</v>
          </cell>
          <cell r="K529">
            <v>3000</v>
          </cell>
        </row>
        <row r="545">
          <cell r="C545">
            <v>527000</v>
          </cell>
          <cell r="J545">
            <v>69072</v>
          </cell>
          <cell r="K545">
            <v>69072</v>
          </cell>
        </row>
        <row r="556">
          <cell r="C556">
            <v>2655255568</v>
          </cell>
          <cell r="D556">
            <v>928166164</v>
          </cell>
          <cell r="E556">
            <v>163337212</v>
          </cell>
          <cell r="F556">
            <v>340078783</v>
          </cell>
          <cell r="G556">
            <v>144018518</v>
          </cell>
          <cell r="H556">
            <v>15839698</v>
          </cell>
          <cell r="I556">
            <v>1596321</v>
          </cell>
          <cell r="J556">
            <v>196060265</v>
          </cell>
          <cell r="K556">
            <v>155479493</v>
          </cell>
          <cell r="L556">
            <v>9139993</v>
          </cell>
          <cell r="M556">
            <v>2995334351</v>
          </cell>
        </row>
        <row r="562">
          <cell r="C562">
            <v>100711489</v>
          </cell>
          <cell r="D562">
            <v>64629335</v>
          </cell>
          <cell r="E562">
            <v>4636833</v>
          </cell>
          <cell r="F562">
            <v>1701740</v>
          </cell>
          <cell r="G562">
            <v>309775</v>
          </cell>
          <cell r="H562">
            <v>0</v>
          </cell>
          <cell r="I562">
            <v>0</v>
          </cell>
          <cell r="J562">
            <v>1391965</v>
          </cell>
          <cell r="K562">
            <v>1362648</v>
          </cell>
          <cell r="L562">
            <v>0</v>
          </cell>
        </row>
        <row r="563">
          <cell r="F563">
            <v>300000</v>
          </cell>
          <cell r="G563">
            <v>300000</v>
          </cell>
          <cell r="H563">
            <v>0</v>
          </cell>
          <cell r="I563">
            <v>0</v>
          </cell>
          <cell r="J563">
            <v>0</v>
          </cell>
          <cell r="K563">
            <v>0</v>
          </cell>
          <cell r="L563">
            <v>0</v>
          </cell>
        </row>
        <row r="564">
          <cell r="C564">
            <v>25811030</v>
          </cell>
          <cell r="D564">
            <v>1594868</v>
          </cell>
          <cell r="E564">
            <v>73349</v>
          </cell>
          <cell r="F564">
            <v>1388259</v>
          </cell>
          <cell r="G564">
            <v>0</v>
          </cell>
          <cell r="H564">
            <v>0</v>
          </cell>
          <cell r="I564">
            <v>0</v>
          </cell>
          <cell r="J564">
            <v>1388259</v>
          </cell>
          <cell r="K564">
            <v>1388259</v>
          </cell>
          <cell r="L56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3"/>
  <sheetViews>
    <sheetView showZeros="0" tabSelected="1" view="pageBreakPreview" zoomScale="75" zoomScaleSheetLayoutView="75" zoomScalePageLayoutView="0" workbookViewId="0" topLeftCell="A4">
      <pane xSplit="2" ySplit="8" topLeftCell="C12" activePane="bottomRight" state="frozen"/>
      <selection pane="topLeft" activeCell="A4" sqref="A4"/>
      <selection pane="topRight" activeCell="C4" sqref="C4"/>
      <selection pane="bottomLeft" activeCell="A12" sqref="A12"/>
      <selection pane="bottomRight" activeCell="A4" sqref="A4:M4"/>
    </sheetView>
  </sheetViews>
  <sheetFormatPr defaultColWidth="9.00390625" defaultRowHeight="12.75"/>
  <cols>
    <col min="1" max="1" width="9.00390625" style="1" customWidth="1"/>
    <col min="2" max="2" width="40.75390625" style="8" customWidth="1"/>
    <col min="3" max="3" width="15.375" style="0" customWidth="1"/>
    <col min="4" max="4" width="15.125" style="0" customWidth="1"/>
    <col min="5" max="5" width="14.75390625" style="0" customWidth="1"/>
    <col min="6" max="6" width="15.00390625" style="0" customWidth="1"/>
    <col min="7" max="7" width="13.375" style="0" customWidth="1"/>
    <col min="8" max="8" width="13.125" style="0" customWidth="1"/>
    <col min="9" max="9" width="12.875" style="0" customWidth="1"/>
    <col min="10" max="10" width="16.125" style="0" customWidth="1"/>
    <col min="11" max="11" width="16.00390625" style="0" customWidth="1"/>
    <col min="12" max="13" width="17.25390625" style="0" customWidth="1"/>
    <col min="14" max="14" width="18.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161</v>
      </c>
      <c r="L1" s="103"/>
      <c r="M1" s="98"/>
      <c r="N1" s="21"/>
    </row>
    <row r="2" spans="1:14" ht="26.25" customHeight="1">
      <c r="A2" s="22"/>
      <c r="B2" s="23"/>
      <c r="C2" s="24"/>
      <c r="D2" s="25"/>
      <c r="E2" s="25"/>
      <c r="F2" s="26"/>
      <c r="G2" s="26"/>
      <c r="H2" s="24"/>
      <c r="I2" s="24"/>
      <c r="J2" s="99"/>
      <c r="K2" s="129" t="s">
        <v>191</v>
      </c>
      <c r="L2" s="104"/>
      <c r="M2" s="100"/>
      <c r="N2" s="27"/>
    </row>
    <row r="3" spans="1:14" ht="26.25" customHeight="1">
      <c r="A3" s="22"/>
      <c r="B3" s="23"/>
      <c r="C3" s="24"/>
      <c r="D3" s="25"/>
      <c r="E3" s="25"/>
      <c r="F3" s="26"/>
      <c r="G3" s="26"/>
      <c r="H3" s="24"/>
      <c r="I3" s="24"/>
      <c r="J3" s="101"/>
      <c r="K3" s="162" t="s">
        <v>263</v>
      </c>
      <c r="L3" s="104"/>
      <c r="M3" s="102"/>
      <c r="N3" s="27"/>
    </row>
    <row r="4" spans="1:14" ht="42.75" customHeight="1">
      <c r="A4" s="137" t="s">
        <v>258</v>
      </c>
      <c r="B4" s="137"/>
      <c r="C4" s="137"/>
      <c r="D4" s="137"/>
      <c r="E4" s="137"/>
      <c r="F4" s="137"/>
      <c r="G4" s="137"/>
      <c r="H4" s="137"/>
      <c r="I4" s="137"/>
      <c r="J4" s="137"/>
      <c r="K4" s="137"/>
      <c r="L4" s="137"/>
      <c r="M4" s="137"/>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38" t="s">
        <v>131</v>
      </c>
      <c r="N6" s="139"/>
    </row>
    <row r="7" spans="1:14" s="3" customFormat="1" ht="18" customHeight="1">
      <c r="A7" s="154" t="s">
        <v>196</v>
      </c>
      <c r="B7" s="140" t="s">
        <v>197</v>
      </c>
      <c r="C7" s="158" t="s">
        <v>5</v>
      </c>
      <c r="D7" s="158"/>
      <c r="E7" s="158"/>
      <c r="F7" s="159" t="s">
        <v>6</v>
      </c>
      <c r="G7" s="161"/>
      <c r="H7" s="161"/>
      <c r="I7" s="161"/>
      <c r="J7" s="161"/>
      <c r="K7" s="161"/>
      <c r="L7" s="160"/>
      <c r="M7" s="146" t="s">
        <v>70</v>
      </c>
      <c r="N7" s="35"/>
    </row>
    <row r="8" spans="1:14" s="3" customFormat="1" ht="12.75" customHeight="1">
      <c r="A8" s="155"/>
      <c r="B8" s="141"/>
      <c r="C8" s="146" t="s">
        <v>7</v>
      </c>
      <c r="D8" s="159" t="s">
        <v>167</v>
      </c>
      <c r="E8" s="160"/>
      <c r="F8" s="146" t="s">
        <v>7</v>
      </c>
      <c r="G8" s="143" t="s">
        <v>166</v>
      </c>
      <c r="H8" s="159" t="s">
        <v>167</v>
      </c>
      <c r="I8" s="160"/>
      <c r="J8" s="143" t="s">
        <v>168</v>
      </c>
      <c r="K8" s="149" t="s">
        <v>167</v>
      </c>
      <c r="L8" s="150"/>
      <c r="M8" s="147"/>
      <c r="N8" s="35"/>
    </row>
    <row r="9" spans="1:14" s="3" customFormat="1" ht="15.75" customHeight="1">
      <c r="A9" s="155"/>
      <c r="B9" s="141"/>
      <c r="C9" s="147"/>
      <c r="D9" s="143" t="s">
        <v>170</v>
      </c>
      <c r="E9" s="143" t="s">
        <v>169</v>
      </c>
      <c r="F9" s="147"/>
      <c r="G9" s="144"/>
      <c r="H9" s="143" t="s">
        <v>170</v>
      </c>
      <c r="I9" s="143" t="s">
        <v>169</v>
      </c>
      <c r="J9" s="144"/>
      <c r="K9" s="141" t="s">
        <v>198</v>
      </c>
      <c r="L9" s="89" t="s">
        <v>167</v>
      </c>
      <c r="M9" s="147"/>
      <c r="N9" s="35"/>
    </row>
    <row r="10" spans="1:14" s="3" customFormat="1" ht="73.5" customHeight="1">
      <c r="A10" s="156"/>
      <c r="B10" s="142"/>
      <c r="C10" s="148"/>
      <c r="D10" s="145"/>
      <c r="E10" s="145"/>
      <c r="F10" s="148"/>
      <c r="G10" s="145"/>
      <c r="H10" s="145"/>
      <c r="I10" s="145"/>
      <c r="J10" s="145"/>
      <c r="K10" s="142"/>
      <c r="L10" s="90" t="s">
        <v>199</v>
      </c>
      <c r="M10" s="148"/>
      <c r="N10" s="35" t="s">
        <v>259</v>
      </c>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171</v>
      </c>
      <c r="B12" s="65" t="s">
        <v>172</v>
      </c>
      <c r="C12" s="47">
        <f>C13</f>
        <v>100711489</v>
      </c>
      <c r="D12" s="47">
        <f>D13</f>
        <v>64629335</v>
      </c>
      <c r="E12" s="47">
        <f>E13</f>
        <v>4636833</v>
      </c>
      <c r="F12" s="47">
        <f aca="true" t="shared" si="0" ref="F12:F53">G12+J12</f>
        <v>1701740</v>
      </c>
      <c r="G12" s="47">
        <f aca="true" t="shared" si="1" ref="G12:L12">G13</f>
        <v>309775</v>
      </c>
      <c r="H12" s="47">
        <f t="shared" si="1"/>
        <v>0</v>
      </c>
      <c r="I12" s="47">
        <f t="shared" si="1"/>
        <v>0</v>
      </c>
      <c r="J12" s="47">
        <f t="shared" si="1"/>
        <v>1391965</v>
      </c>
      <c r="K12" s="47">
        <f t="shared" si="1"/>
        <v>1362648</v>
      </c>
      <c r="L12" s="47">
        <f t="shared" si="1"/>
        <v>0</v>
      </c>
      <c r="M12" s="48">
        <f>C12+F12</f>
        <v>102413229</v>
      </c>
      <c r="N12" s="35"/>
      <c r="O12" s="10">
        <f>F12-K12</f>
        <v>339092</v>
      </c>
      <c r="P12" s="3">
        <f>C12/$C$178*100</f>
        <v>3.9208709123522034</v>
      </c>
    </row>
    <row r="13" spans="1:16" s="3" customFormat="1" ht="12.75">
      <c r="A13" s="44" t="s">
        <v>8</v>
      </c>
      <c r="B13" s="46" t="s">
        <v>9</v>
      </c>
      <c r="C13" s="134">
        <f>'[1]Місто'!C562</f>
        <v>100711489</v>
      </c>
      <c r="D13" s="134">
        <f>'[1]Місто'!D562</f>
        <v>64629335</v>
      </c>
      <c r="E13" s="134">
        <f>'[1]Місто'!E562</f>
        <v>4636833</v>
      </c>
      <c r="F13" s="134">
        <f>'[1]Місто'!F562</f>
        <v>1701740</v>
      </c>
      <c r="G13" s="134">
        <f>'[1]Місто'!G562</f>
        <v>309775</v>
      </c>
      <c r="H13" s="134">
        <f>'[1]Місто'!H562</f>
        <v>0</v>
      </c>
      <c r="I13" s="134">
        <f>'[1]Місто'!I562</f>
        <v>0</v>
      </c>
      <c r="J13" s="134">
        <f>'[1]Місто'!J562</f>
        <v>1391965</v>
      </c>
      <c r="K13" s="134">
        <f>'[1]Місто'!K562</f>
        <v>1362648</v>
      </c>
      <c r="L13" s="134">
        <f>'[1]Місто'!L562</f>
        <v>0</v>
      </c>
      <c r="M13" s="48">
        <f aca="true" t="shared" si="2" ref="M13:M26">C13+F13</f>
        <v>102413229</v>
      </c>
      <c r="N13" s="36">
        <f>F13-K13</f>
        <v>339092</v>
      </c>
      <c r="O13" s="10">
        <f aca="true" t="shared" si="3" ref="O13:O80">F13-K13</f>
        <v>339092</v>
      </c>
      <c r="P13" s="3">
        <f>C13/$C$178*100</f>
        <v>3.9208709123522034</v>
      </c>
    </row>
    <row r="14" spans="1:16" s="3" customFormat="1" ht="66" customHeight="1" hidden="1">
      <c r="A14" s="44"/>
      <c r="B14" s="94" t="s">
        <v>210</v>
      </c>
      <c r="C14" s="47">
        <f>'[1]Місто'!C14</f>
        <v>0</v>
      </c>
      <c r="D14" s="47">
        <f>'[1]Місто'!D14</f>
        <v>0</v>
      </c>
      <c r="E14" s="47">
        <f>'[1]Місто'!E14</f>
        <v>0</v>
      </c>
      <c r="F14" s="47"/>
      <c r="G14" s="47"/>
      <c r="H14" s="47"/>
      <c r="I14" s="47"/>
      <c r="J14" s="47"/>
      <c r="K14" s="47"/>
      <c r="L14" s="47"/>
      <c r="M14" s="48">
        <f t="shared" si="2"/>
        <v>0</v>
      </c>
      <c r="N14" s="36"/>
      <c r="O14" s="10">
        <f t="shared" si="3"/>
        <v>0</v>
      </c>
      <c r="P14" s="3">
        <f>C14/$C$178*100</f>
        <v>0</v>
      </c>
    </row>
    <row r="15" spans="1:16" s="3" customFormat="1" ht="12.75">
      <c r="A15" s="44" t="s">
        <v>10</v>
      </c>
      <c r="B15" s="46" t="s">
        <v>11</v>
      </c>
      <c r="C15" s="47">
        <f>C16+C18+C20+C21+C23+C24+C27+C28+C29+C30+C31+C32</f>
        <v>810363704</v>
      </c>
      <c r="D15" s="47">
        <f>D16+D18+D20+D21+D23+D24+D27+D28+D29+D30+D31+D32</f>
        <v>466375440</v>
      </c>
      <c r="E15" s="47">
        <f>E16+E18+E20+E21+E23+E24+E27+E28+E29+E30+E31+E32</f>
        <v>105417034</v>
      </c>
      <c r="F15" s="47">
        <f>F16+F18+F20+F21+F23+F24+F27+F28+F29+F30+F31+F32</f>
        <v>40436650</v>
      </c>
      <c r="G15" s="47">
        <f aca="true" t="shared" si="4" ref="G15:L15">G16+G18+G20+G21+G23+G24+G27+G28+G29+G30+G31+G32</f>
        <v>30919793</v>
      </c>
      <c r="H15" s="47">
        <f t="shared" si="4"/>
        <v>6236878</v>
      </c>
      <c r="I15" s="47">
        <f t="shared" si="4"/>
        <v>248507</v>
      </c>
      <c r="J15" s="47">
        <f>J16+J18+J20+J21+J23+J24+J27+J28+J29+J30+J31+J32</f>
        <v>9516857</v>
      </c>
      <c r="K15" s="47">
        <f t="shared" si="4"/>
        <v>9189132</v>
      </c>
      <c r="L15" s="47">
        <f t="shared" si="4"/>
        <v>972793</v>
      </c>
      <c r="M15" s="48">
        <f t="shared" si="2"/>
        <v>850800354</v>
      </c>
      <c r="N15" s="36">
        <f>F15-K15</f>
        <v>31247518</v>
      </c>
      <c r="O15" s="10">
        <f t="shared" si="3"/>
        <v>31247518</v>
      </c>
      <c r="P15" s="3">
        <f>C15/$C$178*100</f>
        <v>31.548848170039378</v>
      </c>
    </row>
    <row r="16" spans="1:16" s="3" customFormat="1" ht="12.75">
      <c r="A16" s="44" t="s">
        <v>62</v>
      </c>
      <c r="B16" s="50" t="s">
        <v>60</v>
      </c>
      <c r="C16" s="47">
        <f>'[1]Місто'!C43</f>
        <v>233966998</v>
      </c>
      <c r="D16" s="47">
        <f>'[1]Місто'!D43</f>
        <v>123119594</v>
      </c>
      <c r="E16" s="47">
        <f>'[1]Місто'!E43</f>
        <v>34217374</v>
      </c>
      <c r="F16" s="47">
        <f t="shared" si="0"/>
        <v>19121798</v>
      </c>
      <c r="G16" s="47">
        <f>'[1]Місто'!G43</f>
        <v>16058655</v>
      </c>
      <c r="H16" s="47">
        <f>'[1]Місто'!H43</f>
        <v>107021</v>
      </c>
      <c r="I16" s="47">
        <f>'[1]Місто'!I43</f>
        <v>5293</v>
      </c>
      <c r="J16" s="47">
        <f>'[1]Місто'!J43</f>
        <v>3063143</v>
      </c>
      <c r="K16" s="47">
        <f>'[1]Місто'!K43</f>
        <v>3063143</v>
      </c>
      <c r="L16" s="47">
        <f>'[1]Місто'!L43</f>
        <v>972793</v>
      </c>
      <c r="M16" s="48">
        <f t="shared" si="2"/>
        <v>253088796</v>
      </c>
      <c r="N16" s="35"/>
      <c r="O16" s="10">
        <f t="shared" si="3"/>
        <v>16058655</v>
      </c>
      <c r="P16" s="3">
        <f>C16/$C$178*100</f>
        <v>9.108736312185457</v>
      </c>
    </row>
    <row r="17" spans="1:15" s="3" customFormat="1" ht="51" hidden="1">
      <c r="A17" s="44"/>
      <c r="B17" s="68" t="s">
        <v>211</v>
      </c>
      <c r="C17" s="47"/>
      <c r="D17" s="47"/>
      <c r="E17" s="47"/>
      <c r="F17" s="47">
        <f>G17+J17</f>
        <v>0</v>
      </c>
      <c r="G17" s="47"/>
      <c r="H17" s="47"/>
      <c r="I17" s="47"/>
      <c r="J17" s="47">
        <f>'[1]Місто'!$J$44</f>
        <v>0</v>
      </c>
      <c r="K17" s="47">
        <f>'[1]Місто'!$K$44</f>
        <v>0</v>
      </c>
      <c r="L17" s="47">
        <f>'[1]Місто'!$L$44</f>
        <v>0</v>
      </c>
      <c r="M17" s="48">
        <f t="shared" si="2"/>
        <v>0</v>
      </c>
      <c r="N17" s="35"/>
      <c r="O17" s="10"/>
    </row>
    <row r="18" spans="1:16" s="3" customFormat="1" ht="54" customHeight="1">
      <c r="A18" s="44" t="s">
        <v>12</v>
      </c>
      <c r="B18" s="68" t="s">
        <v>204</v>
      </c>
      <c r="C18" s="47">
        <f>'[1]Місто'!C45</f>
        <v>505454978</v>
      </c>
      <c r="D18" s="47">
        <f>'[1]Місто'!D45</f>
        <v>298278410</v>
      </c>
      <c r="E18" s="47">
        <f>'[1]Місто'!E45</f>
        <v>64641133</v>
      </c>
      <c r="F18" s="47">
        <f t="shared" si="0"/>
        <v>19849964</v>
      </c>
      <c r="G18" s="47">
        <f>'[1]Місто'!G45</f>
        <v>14161723</v>
      </c>
      <c r="H18" s="47">
        <f>'[1]Місто'!H45</f>
        <v>6013377</v>
      </c>
      <c r="I18" s="47">
        <f>'[1]Місто'!I45</f>
        <v>235183</v>
      </c>
      <c r="J18" s="47">
        <f>'[1]Місто'!J45</f>
        <v>5688241</v>
      </c>
      <c r="K18" s="47">
        <f>'[1]Місто'!K45</f>
        <v>5415881</v>
      </c>
      <c r="L18" s="47">
        <f>'[1]Місто'!L45</f>
        <v>0</v>
      </c>
      <c r="M18" s="48">
        <f t="shared" si="2"/>
        <v>525304942</v>
      </c>
      <c r="N18" s="35"/>
      <c r="O18" s="10">
        <f t="shared" si="3"/>
        <v>14434083</v>
      </c>
      <c r="P18" s="3">
        <f>C18/$C$178*100</f>
        <v>19.67822877431415</v>
      </c>
    </row>
    <row r="19" spans="1:15" s="3" customFormat="1" ht="51" hidden="1">
      <c r="A19" s="44"/>
      <c r="B19" s="68" t="s">
        <v>211</v>
      </c>
      <c r="C19" s="47"/>
      <c r="D19" s="47"/>
      <c r="E19" s="47"/>
      <c r="F19" s="47">
        <f>'[1]Місто'!F46</f>
        <v>0</v>
      </c>
      <c r="G19" s="47">
        <f>'[1]Місто'!G46</f>
        <v>0</v>
      </c>
      <c r="H19" s="47">
        <f>'[1]Місто'!H46</f>
        <v>0</v>
      </c>
      <c r="I19" s="47">
        <f>'[1]Місто'!I46</f>
        <v>0</v>
      </c>
      <c r="J19" s="47">
        <f>'[1]Місто'!J46</f>
        <v>0</v>
      </c>
      <c r="K19" s="47">
        <f>'[1]Місто'!K46</f>
        <v>0</v>
      </c>
      <c r="L19" s="47">
        <f>'[1]Місто'!L46</f>
        <v>0</v>
      </c>
      <c r="M19" s="48">
        <f t="shared" si="2"/>
        <v>0</v>
      </c>
      <c r="N19" s="35"/>
      <c r="O19" s="10"/>
    </row>
    <row r="20" spans="1:16" s="3" customFormat="1" ht="12.75">
      <c r="A20" s="51" t="s">
        <v>63</v>
      </c>
      <c r="B20" s="52" t="s">
        <v>71</v>
      </c>
      <c r="C20" s="47">
        <f>'[1]Місто'!C47</f>
        <v>7802156</v>
      </c>
      <c r="D20" s="47">
        <f>'[1]Місто'!D47</f>
        <v>5309142</v>
      </c>
      <c r="E20" s="47">
        <f>'[1]Місто'!E47</f>
        <v>605572</v>
      </c>
      <c r="F20" s="47">
        <f t="shared" si="0"/>
        <v>27923</v>
      </c>
      <c r="G20" s="47">
        <f>'[1]Місто'!G47</f>
        <v>4923</v>
      </c>
      <c r="H20" s="47">
        <f>'[1]Місто'!H47</f>
        <v>0</v>
      </c>
      <c r="I20" s="47">
        <f>'[1]Місто'!I47</f>
        <v>256</v>
      </c>
      <c r="J20" s="47">
        <f>'[1]Місто'!J47</f>
        <v>23000</v>
      </c>
      <c r="K20" s="47">
        <f>'[1]Місто'!K47</f>
        <v>14800</v>
      </c>
      <c r="L20" s="47">
        <f>'[1]Місто'!L47</f>
        <v>0</v>
      </c>
      <c r="M20" s="48">
        <f t="shared" si="2"/>
        <v>7830079</v>
      </c>
      <c r="N20" s="35"/>
      <c r="O20" s="10">
        <f t="shared" si="3"/>
        <v>13123</v>
      </c>
      <c r="P20" s="3">
        <f aca="true" t="shared" si="5" ref="P20:P25">C20/$C$178*100</f>
        <v>0.30375130799659034</v>
      </c>
    </row>
    <row r="21" spans="1:16" s="3" customFormat="1" ht="25.5">
      <c r="A21" s="53" t="s">
        <v>160</v>
      </c>
      <c r="B21" s="68" t="s">
        <v>202</v>
      </c>
      <c r="C21" s="47">
        <f>'[1]Місто'!C109</f>
        <v>1101397</v>
      </c>
      <c r="D21" s="47">
        <f>'[1]Місто'!D109</f>
        <v>0</v>
      </c>
      <c r="E21" s="47">
        <f>'[1]Місто'!E109</f>
        <v>0</v>
      </c>
      <c r="F21" s="60">
        <f t="shared" si="0"/>
        <v>0</v>
      </c>
      <c r="G21" s="60">
        <f>'[1]Місто'!G109</f>
        <v>0</v>
      </c>
      <c r="H21" s="60">
        <f>'[1]Місто'!H109</f>
        <v>0</v>
      </c>
      <c r="I21" s="60">
        <f>'[1]Місто'!I109</f>
        <v>0</v>
      </c>
      <c r="J21" s="60">
        <f>'[1]Місто'!J109</f>
        <v>0</v>
      </c>
      <c r="K21" s="60">
        <f>'[1]Місто'!K109</f>
        <v>0</v>
      </c>
      <c r="L21" s="60">
        <f>'[1]Місто'!L109</f>
        <v>0</v>
      </c>
      <c r="M21" s="48">
        <f t="shared" si="2"/>
        <v>1101397</v>
      </c>
      <c r="N21" s="35"/>
      <c r="O21" s="10">
        <f t="shared" si="3"/>
        <v>0</v>
      </c>
      <c r="P21" s="3">
        <f t="shared" si="5"/>
        <v>0.042879273289783054</v>
      </c>
    </row>
    <row r="22" spans="1:16" s="3" customFormat="1" ht="88.5" customHeight="1">
      <c r="A22" s="53"/>
      <c r="B22" s="93" t="s">
        <v>212</v>
      </c>
      <c r="C22" s="47">
        <f>'[1]Місто'!C110</f>
        <v>1101397</v>
      </c>
      <c r="D22" s="47">
        <f>'[1]Місто'!D110</f>
        <v>0</v>
      </c>
      <c r="E22" s="47">
        <f>'[1]Місто'!E110</f>
        <v>0</v>
      </c>
      <c r="F22" s="60">
        <f t="shared" si="0"/>
        <v>0</v>
      </c>
      <c r="G22" s="60">
        <f>'[1]Місто'!G110</f>
        <v>0</v>
      </c>
      <c r="H22" s="60">
        <f>'[1]Місто'!H110</f>
        <v>0</v>
      </c>
      <c r="I22" s="60">
        <f>'[1]Місто'!I110</f>
        <v>0</v>
      </c>
      <c r="J22" s="60">
        <f>'[1]Місто'!J110</f>
        <v>0</v>
      </c>
      <c r="K22" s="60">
        <f>'[1]Місто'!K110</f>
        <v>0</v>
      </c>
      <c r="L22" s="60">
        <f>'[1]Місто'!L110</f>
        <v>0</v>
      </c>
      <c r="M22" s="48">
        <f t="shared" si="2"/>
        <v>1101397</v>
      </c>
      <c r="N22" s="35"/>
      <c r="O22" s="10">
        <f t="shared" si="3"/>
        <v>0</v>
      </c>
      <c r="P22" s="3">
        <f t="shared" si="5"/>
        <v>0.042879273289783054</v>
      </c>
    </row>
    <row r="23" spans="1:16" s="3" customFormat="1" ht="52.5" customHeight="1">
      <c r="A23" s="54" t="s">
        <v>64</v>
      </c>
      <c r="B23" s="50" t="s">
        <v>65</v>
      </c>
      <c r="C23" s="47">
        <f>'[1]Місто'!C48</f>
        <v>5238064</v>
      </c>
      <c r="D23" s="47">
        <f>'[1]Місто'!D48</f>
        <v>3851647</v>
      </c>
      <c r="E23" s="47">
        <f>'[1]Місто'!E48</f>
        <v>0</v>
      </c>
      <c r="F23" s="47">
        <f t="shared" si="0"/>
        <v>0</v>
      </c>
      <c r="G23" s="60">
        <f>'[1]Місто'!G48</f>
        <v>0</v>
      </c>
      <c r="H23" s="60">
        <f>'[1]Місто'!H48</f>
        <v>0</v>
      </c>
      <c r="I23" s="60">
        <f>'[1]Місто'!I48</f>
        <v>0</v>
      </c>
      <c r="J23" s="60">
        <f>'[1]Місто'!J48</f>
        <v>0</v>
      </c>
      <c r="K23" s="60">
        <f>'[1]Місто'!K48</f>
        <v>0</v>
      </c>
      <c r="L23" s="60">
        <f>'[1]Місто'!L48</f>
        <v>0</v>
      </c>
      <c r="M23" s="48">
        <f t="shared" si="2"/>
        <v>5238064</v>
      </c>
      <c r="N23" s="35"/>
      <c r="O23" s="10">
        <f t="shared" si="3"/>
        <v>0</v>
      </c>
      <c r="P23" s="3">
        <f t="shared" si="5"/>
        <v>0.2039268109186553</v>
      </c>
    </row>
    <row r="24" spans="1:16" s="3" customFormat="1" ht="25.5">
      <c r="A24" s="44" t="s">
        <v>13</v>
      </c>
      <c r="B24" s="46" t="s">
        <v>14</v>
      </c>
      <c r="C24" s="47">
        <f>'[1]Місто'!C49</f>
        <v>29865992</v>
      </c>
      <c r="D24" s="47">
        <f>'[1]Місто'!D49</f>
        <v>18342277</v>
      </c>
      <c r="E24" s="47">
        <f>'[1]Місто'!E49</f>
        <v>4419088</v>
      </c>
      <c r="F24" s="47">
        <f t="shared" si="0"/>
        <v>545172</v>
      </c>
      <c r="G24" s="60">
        <f>'[1]Місто'!G49</f>
        <v>358129</v>
      </c>
      <c r="H24" s="60">
        <f>'[1]Місто'!H49</f>
        <v>116480</v>
      </c>
      <c r="I24" s="47">
        <f>'[1]Місто'!I49</f>
        <v>7775</v>
      </c>
      <c r="J24" s="47">
        <f>'[1]Місто'!J49</f>
        <v>187043</v>
      </c>
      <c r="K24" s="47">
        <f>'[1]Місто'!K49</f>
        <v>151878</v>
      </c>
      <c r="L24" s="47">
        <f>'[1]Місто'!L49</f>
        <v>0</v>
      </c>
      <c r="M24" s="48">
        <f t="shared" si="2"/>
        <v>30411164</v>
      </c>
      <c r="N24" s="35"/>
      <c r="O24" s="10">
        <f t="shared" si="3"/>
        <v>393294</v>
      </c>
      <c r="P24" s="3">
        <f t="shared" si="5"/>
        <v>1.1627342666072944</v>
      </c>
    </row>
    <row r="25" spans="1:16" s="3" customFormat="1" ht="27" customHeight="1" hidden="1">
      <c r="A25" s="44" t="s">
        <v>132</v>
      </c>
      <c r="B25" s="46" t="s">
        <v>133</v>
      </c>
      <c r="C25" s="47"/>
      <c r="D25" s="47"/>
      <c r="E25" s="47"/>
      <c r="F25" s="47"/>
      <c r="G25" s="60"/>
      <c r="H25" s="60"/>
      <c r="I25" s="47"/>
      <c r="J25" s="47"/>
      <c r="K25" s="47"/>
      <c r="L25" s="47"/>
      <c r="M25" s="48"/>
      <c r="N25" s="35"/>
      <c r="O25" s="10">
        <f t="shared" si="3"/>
        <v>0</v>
      </c>
      <c r="P25" s="3">
        <f t="shared" si="5"/>
        <v>0</v>
      </c>
    </row>
    <row r="26" spans="1:15" s="3" customFormat="1" ht="51" customHeight="1" hidden="1">
      <c r="A26" s="44"/>
      <c r="B26" s="68" t="s">
        <v>211</v>
      </c>
      <c r="C26" s="47"/>
      <c r="D26" s="47"/>
      <c r="E26" s="47"/>
      <c r="F26" s="47">
        <f t="shared" si="0"/>
        <v>0</v>
      </c>
      <c r="G26" s="60"/>
      <c r="H26" s="60"/>
      <c r="I26" s="47"/>
      <c r="J26" s="47">
        <f>'[1]Місто'!$J$50</f>
        <v>0</v>
      </c>
      <c r="K26" s="47">
        <f>'[1]Місто'!$K$50</f>
        <v>0</v>
      </c>
      <c r="L26" s="47">
        <f>'[1]Місто'!$L$50</f>
        <v>0</v>
      </c>
      <c r="M26" s="48">
        <f t="shared" si="2"/>
        <v>0</v>
      </c>
      <c r="N26" s="35"/>
      <c r="O26" s="10"/>
    </row>
    <row r="27" spans="1:16" s="3" customFormat="1" ht="25.5">
      <c r="A27" s="44" t="s">
        <v>15</v>
      </c>
      <c r="B27" s="46" t="s">
        <v>111</v>
      </c>
      <c r="C27" s="47">
        <f>'[1]Місто'!C51</f>
        <v>3536579</v>
      </c>
      <c r="D27" s="47">
        <f>'[1]Місто'!D51</f>
        <v>2482519</v>
      </c>
      <c r="E27" s="47">
        <f>'[1]Місто'!E51</f>
        <v>109445</v>
      </c>
      <c r="F27" s="60">
        <f>'[1]Місто'!F51</f>
        <v>49000</v>
      </c>
      <c r="G27" s="60">
        <f>'[1]Місто'!G51</f>
        <v>0</v>
      </c>
      <c r="H27" s="60">
        <f>'[1]Місто'!H51</f>
        <v>0</v>
      </c>
      <c r="I27" s="60">
        <f>'[1]Місто'!I51</f>
        <v>0</v>
      </c>
      <c r="J27" s="60">
        <f>'[1]Місто'!J51</f>
        <v>49000</v>
      </c>
      <c r="K27" s="60">
        <f>'[1]Місто'!K51</f>
        <v>49000</v>
      </c>
      <c r="L27" s="60">
        <f>'[1]Місто'!L51</f>
        <v>0</v>
      </c>
      <c r="M27" s="48">
        <f aca="true" t="shared" si="6" ref="M27:M53">C27+F27</f>
        <v>3585579</v>
      </c>
      <c r="N27" s="35"/>
      <c r="O27" s="10">
        <f t="shared" si="3"/>
        <v>0</v>
      </c>
      <c r="P27" s="3">
        <f aca="true" t="shared" si="7" ref="P27:P34">C27/$C$178*100</f>
        <v>0.13768508308258298</v>
      </c>
    </row>
    <row r="28" spans="1:16" s="3" customFormat="1" ht="25.5">
      <c r="A28" s="44" t="s">
        <v>150</v>
      </c>
      <c r="B28" s="49" t="s">
        <v>151</v>
      </c>
      <c r="C28" s="47">
        <f>'[1]Місто'!C52</f>
        <v>954204</v>
      </c>
      <c r="D28" s="47">
        <f>'[1]Місто'!D52</f>
        <v>578482</v>
      </c>
      <c r="E28" s="47">
        <f>'[1]Місто'!E52</f>
        <v>20973</v>
      </c>
      <c r="F28" s="60">
        <f>'[1]Місто'!F52</f>
        <v>400000</v>
      </c>
      <c r="G28" s="60">
        <f>'[1]Місто'!G52</f>
        <v>0</v>
      </c>
      <c r="H28" s="60">
        <f>'[1]Місто'!H52</f>
        <v>0</v>
      </c>
      <c r="I28" s="60">
        <f>'[1]Місто'!I52</f>
        <v>0</v>
      </c>
      <c r="J28" s="60">
        <f>'[1]Місто'!J52</f>
        <v>400000</v>
      </c>
      <c r="K28" s="60">
        <f>'[1]Місто'!K52</f>
        <v>400000</v>
      </c>
      <c r="L28" s="60">
        <f>'[1]Місто'!L52</f>
        <v>0</v>
      </c>
      <c r="M28" s="48">
        <f t="shared" si="6"/>
        <v>1354204</v>
      </c>
      <c r="N28" s="37"/>
      <c r="O28" s="10">
        <f t="shared" si="3"/>
        <v>0</v>
      </c>
      <c r="P28" s="3">
        <f t="shared" si="7"/>
        <v>0.03714879747284962</v>
      </c>
    </row>
    <row r="29" spans="1:16" s="3" customFormat="1" ht="25.5">
      <c r="A29" s="44" t="s">
        <v>16</v>
      </c>
      <c r="B29" s="49" t="s">
        <v>112</v>
      </c>
      <c r="C29" s="47">
        <f>'[1]Місто'!C53</f>
        <v>12650472</v>
      </c>
      <c r="D29" s="47">
        <f>'[1]Місто'!D53</f>
        <v>8282190</v>
      </c>
      <c r="E29" s="47">
        <f>'[1]Місто'!E53</f>
        <v>615989</v>
      </c>
      <c r="F29" s="60">
        <f>'[1]Місто'!F53</f>
        <v>108361</v>
      </c>
      <c r="G29" s="60">
        <f>'[1]Місто'!G53</f>
        <v>13931</v>
      </c>
      <c r="H29" s="60">
        <f>'[1]Місто'!H53</f>
        <v>0</v>
      </c>
      <c r="I29" s="60">
        <f>'[1]Місто'!I53</f>
        <v>0</v>
      </c>
      <c r="J29" s="60">
        <f>'[1]Місто'!J53</f>
        <v>94430</v>
      </c>
      <c r="K29" s="60">
        <f>'[1]Місто'!K53</f>
        <v>94430</v>
      </c>
      <c r="L29" s="60">
        <f>'[1]Місто'!L53</f>
        <v>0</v>
      </c>
      <c r="M29" s="48">
        <f t="shared" si="6"/>
        <v>12758833</v>
      </c>
      <c r="N29" s="35"/>
      <c r="O29" s="10">
        <f t="shared" si="3"/>
        <v>13931</v>
      </c>
      <c r="P29" s="3">
        <f t="shared" si="7"/>
        <v>0.49250456114620644</v>
      </c>
    </row>
    <row r="30" spans="1:16" s="3" customFormat="1" ht="25.5">
      <c r="A30" s="44" t="s">
        <v>17</v>
      </c>
      <c r="B30" s="49" t="s">
        <v>113</v>
      </c>
      <c r="C30" s="47">
        <f>'[1]Місто'!C54</f>
        <v>4780975</v>
      </c>
      <c r="D30" s="47">
        <f>'[1]Місто'!D54</f>
        <v>2902387</v>
      </c>
      <c r="E30" s="47">
        <f>'[1]Місто'!E54</f>
        <v>440650</v>
      </c>
      <c r="F30" s="60">
        <f>'[1]Місто'!F54</f>
        <v>334432</v>
      </c>
      <c r="G30" s="60">
        <f>'[1]Місто'!G54</f>
        <v>322432</v>
      </c>
      <c r="H30" s="60">
        <f>'[1]Місто'!H54</f>
        <v>0</v>
      </c>
      <c r="I30" s="60">
        <f>'[1]Місто'!I54</f>
        <v>0</v>
      </c>
      <c r="J30" s="60">
        <f>'[1]Місто'!J54</f>
        <v>12000</v>
      </c>
      <c r="K30" s="60">
        <f>'[1]Місто'!K54</f>
        <v>0</v>
      </c>
      <c r="L30" s="60">
        <f>'[1]Місто'!L54</f>
        <v>0</v>
      </c>
      <c r="M30" s="48">
        <f t="shared" si="6"/>
        <v>5115407</v>
      </c>
      <c r="N30" s="35"/>
      <c r="O30" s="10">
        <f t="shared" si="3"/>
        <v>334432</v>
      </c>
      <c r="P30" s="3">
        <f t="shared" si="7"/>
        <v>0.186131552579697</v>
      </c>
    </row>
    <row r="31" spans="1:16" s="3" customFormat="1" ht="12.75">
      <c r="A31" s="44" t="s">
        <v>73</v>
      </c>
      <c r="B31" s="50" t="s">
        <v>72</v>
      </c>
      <c r="C31" s="47">
        <f>'[1]Місто'!C55</f>
        <v>4756679</v>
      </c>
      <c r="D31" s="47">
        <f>'[1]Місто'!D55</f>
        <v>3228792</v>
      </c>
      <c r="E31" s="47">
        <f>'[1]Місто'!E55</f>
        <v>346810</v>
      </c>
      <c r="F31" s="60">
        <f>'[1]Місто'!F55</f>
        <v>0</v>
      </c>
      <c r="G31" s="60">
        <f>'[1]Місто'!G55</f>
        <v>0</v>
      </c>
      <c r="H31" s="60">
        <f>'[1]Місто'!H55</f>
        <v>0</v>
      </c>
      <c r="I31" s="60">
        <f>'[1]Місто'!I55</f>
        <v>0</v>
      </c>
      <c r="J31" s="60">
        <f>'[1]Місто'!J55</f>
        <v>0</v>
      </c>
      <c r="K31" s="60">
        <f>'[1]Місто'!K55</f>
        <v>0</v>
      </c>
      <c r="L31" s="60">
        <f>'[1]Місто'!L55</f>
        <v>0</v>
      </c>
      <c r="M31" s="48">
        <f t="shared" si="6"/>
        <v>4756679</v>
      </c>
      <c r="N31" s="35"/>
      <c r="O31" s="10">
        <f t="shared" si="3"/>
        <v>0</v>
      </c>
      <c r="P31" s="3">
        <f t="shared" si="7"/>
        <v>0.18518566765005892</v>
      </c>
    </row>
    <row r="32" spans="1:16" s="3" customFormat="1" ht="38.25">
      <c r="A32" s="44" t="s">
        <v>134</v>
      </c>
      <c r="B32" s="49" t="s">
        <v>135</v>
      </c>
      <c r="C32" s="47">
        <f>'[1]Місто'!C56</f>
        <v>255210</v>
      </c>
      <c r="D32" s="47">
        <f>'[1]Місто'!D56</f>
        <v>0</v>
      </c>
      <c r="E32" s="47">
        <f>'[1]Місто'!E56</f>
        <v>0</v>
      </c>
      <c r="F32" s="60">
        <f>'[1]Місто'!F56</f>
        <v>0</v>
      </c>
      <c r="G32" s="60">
        <f>'[1]Місто'!G56</f>
        <v>0</v>
      </c>
      <c r="H32" s="60">
        <f>'[1]Місто'!H56</f>
        <v>0</v>
      </c>
      <c r="I32" s="60">
        <f>'[1]Місто'!I56</f>
        <v>0</v>
      </c>
      <c r="J32" s="60">
        <f>'[1]Місто'!J56</f>
        <v>0</v>
      </c>
      <c r="K32" s="60">
        <f>'[1]Місто'!K56</f>
        <v>0</v>
      </c>
      <c r="L32" s="60">
        <f>'[1]Місто'!L56</f>
        <v>0</v>
      </c>
      <c r="M32" s="48">
        <f t="shared" si="6"/>
        <v>255210</v>
      </c>
      <c r="N32" s="35"/>
      <c r="O32" s="10">
        <f t="shared" si="3"/>
        <v>0</v>
      </c>
      <c r="P32" s="3">
        <f t="shared" si="7"/>
        <v>0.009935762796054041</v>
      </c>
    </row>
    <row r="33" spans="1:17" s="3" customFormat="1" ht="12.75">
      <c r="A33" s="44" t="s">
        <v>18</v>
      </c>
      <c r="B33" s="49" t="s">
        <v>19</v>
      </c>
      <c r="C33" s="47">
        <f>SUM(C34:C45)-C35-C38</f>
        <v>518944105</v>
      </c>
      <c r="D33" s="47">
        <f>SUM(D34:D45)-D35-D38</f>
        <v>313825631</v>
      </c>
      <c r="E33" s="47">
        <f>SUM(E34:E45)-E35-E38</f>
        <v>46262125</v>
      </c>
      <c r="F33" s="47">
        <f>SUM(F34:F45)-F35-F38</f>
        <v>28446540</v>
      </c>
      <c r="G33" s="47">
        <f aca="true" t="shared" si="8" ref="G33:L33">SUM(G34:G45)-G35-G38</f>
        <v>16556697</v>
      </c>
      <c r="H33" s="47">
        <f t="shared" si="8"/>
        <v>6883798</v>
      </c>
      <c r="I33" s="47">
        <f t="shared" si="8"/>
        <v>691346</v>
      </c>
      <c r="J33" s="47">
        <f t="shared" si="8"/>
        <v>11889843</v>
      </c>
      <c r="K33" s="47">
        <f t="shared" si="8"/>
        <v>11304627</v>
      </c>
      <c r="L33" s="47">
        <f t="shared" si="8"/>
        <v>0</v>
      </c>
      <c r="M33" s="48">
        <f t="shared" si="6"/>
        <v>547390645</v>
      </c>
      <c r="N33" s="36">
        <f>F33-K33</f>
        <v>17141913</v>
      </c>
      <c r="O33" s="10">
        <f t="shared" si="3"/>
        <v>17141913</v>
      </c>
      <c r="P33" s="3">
        <f t="shared" si="7"/>
        <v>20.203383612282284</v>
      </c>
      <c r="Q33" s="10">
        <f>P33-O33</f>
        <v>-17141892.796616387</v>
      </c>
    </row>
    <row r="34" spans="1:16" s="3" customFormat="1" ht="12.75">
      <c r="A34" s="44" t="s">
        <v>20</v>
      </c>
      <c r="B34" s="49" t="s">
        <v>21</v>
      </c>
      <c r="C34" s="47">
        <f>'[1]Місто'!C86</f>
        <v>340328448</v>
      </c>
      <c r="D34" s="47">
        <f>'[1]Місто'!D86</f>
        <v>209469437</v>
      </c>
      <c r="E34" s="47">
        <f>'[1]Місто'!E86</f>
        <v>32494032</v>
      </c>
      <c r="F34" s="47">
        <f t="shared" si="0"/>
        <v>10293575</v>
      </c>
      <c r="G34" s="47">
        <f>'[1]Місто'!G86</f>
        <v>5499478</v>
      </c>
      <c r="H34" s="47">
        <f>'[1]Місто'!H86</f>
        <v>1707874</v>
      </c>
      <c r="I34" s="47">
        <f>'[1]Місто'!I86</f>
        <v>145038</v>
      </c>
      <c r="J34" s="47">
        <f>'[1]Місто'!J86</f>
        <v>4794097</v>
      </c>
      <c r="K34" s="47">
        <f>'[1]Місто'!K86</f>
        <v>4494364</v>
      </c>
      <c r="L34" s="47">
        <f>'[1]Місто'!L86</f>
        <v>0</v>
      </c>
      <c r="M34" s="48">
        <f t="shared" si="6"/>
        <v>350622023</v>
      </c>
      <c r="N34" s="35"/>
      <c r="O34" s="10">
        <f t="shared" si="3"/>
        <v>5799211</v>
      </c>
      <c r="P34" s="3">
        <f t="shared" si="7"/>
        <v>13.249569891764477</v>
      </c>
    </row>
    <row r="35" spans="1:15" s="3" customFormat="1" ht="33.75" hidden="1">
      <c r="A35" s="44"/>
      <c r="B35" s="95" t="s">
        <v>211</v>
      </c>
      <c r="C35" s="47"/>
      <c r="D35" s="47"/>
      <c r="E35" s="47"/>
      <c r="F35" s="47">
        <f>'[1]Місто'!F87</f>
        <v>0</v>
      </c>
      <c r="G35" s="47">
        <f>'[1]Місто'!G87</f>
        <v>0</v>
      </c>
      <c r="H35" s="47">
        <f>'[1]Місто'!H87</f>
        <v>0</v>
      </c>
      <c r="I35" s="47">
        <f>'[1]Місто'!I87</f>
        <v>0</v>
      </c>
      <c r="J35" s="47">
        <f>'[1]Місто'!J87</f>
        <v>0</v>
      </c>
      <c r="K35" s="47">
        <f>'[1]Місто'!K87</f>
        <v>0</v>
      </c>
      <c r="L35" s="47">
        <f>'[1]Місто'!L87</f>
        <v>0</v>
      </c>
      <c r="M35" s="48">
        <f t="shared" si="6"/>
        <v>0</v>
      </c>
      <c r="N35" s="35"/>
      <c r="O35" s="10"/>
    </row>
    <row r="36" spans="1:16" s="3" customFormat="1" ht="12.75">
      <c r="A36" s="44" t="s">
        <v>66</v>
      </c>
      <c r="B36" s="67" t="s">
        <v>240</v>
      </c>
      <c r="C36" s="47">
        <f>'[1]Місто'!C88</f>
        <v>46743757</v>
      </c>
      <c r="D36" s="47">
        <f>'[1]Місто'!D88</f>
        <v>28212204</v>
      </c>
      <c r="E36" s="47">
        <f>'[1]Місто'!E88</f>
        <v>6315985</v>
      </c>
      <c r="F36" s="47">
        <f t="shared" si="0"/>
        <v>1004658</v>
      </c>
      <c r="G36" s="47">
        <f>'[1]Місто'!G88</f>
        <v>305192</v>
      </c>
      <c r="H36" s="47">
        <f>'[1]Місто'!H88</f>
        <v>0</v>
      </c>
      <c r="I36" s="47">
        <f>'[1]Місто'!I88</f>
        <v>0</v>
      </c>
      <c r="J36" s="47">
        <f>'[1]Місто'!J88</f>
        <v>699466</v>
      </c>
      <c r="K36" s="47">
        <f>'[1]Місто'!K88</f>
        <v>699466</v>
      </c>
      <c r="L36" s="47">
        <f>'[1]Місто'!L88</f>
        <v>0</v>
      </c>
      <c r="M36" s="48">
        <f t="shared" si="6"/>
        <v>47748415</v>
      </c>
      <c r="N36" s="35"/>
      <c r="O36" s="10">
        <f t="shared" si="3"/>
        <v>305192</v>
      </c>
      <c r="P36" s="3">
        <f>C36/$C$178*100</f>
        <v>1.8198145909188144</v>
      </c>
    </row>
    <row r="37" spans="1:16" s="3" customFormat="1" ht="54" customHeight="1">
      <c r="A37" s="44" t="s">
        <v>22</v>
      </c>
      <c r="B37" s="49" t="s">
        <v>114</v>
      </c>
      <c r="C37" s="47">
        <f>'[1]Місто'!C89</f>
        <v>5972548</v>
      </c>
      <c r="D37" s="47">
        <f>'[1]Місто'!D89</f>
        <v>3890606</v>
      </c>
      <c r="E37" s="47">
        <f>'[1]Місто'!E89</f>
        <v>495611</v>
      </c>
      <c r="F37" s="47">
        <f t="shared" si="0"/>
        <v>668216</v>
      </c>
      <c r="G37" s="47">
        <f>'[1]Місто'!G89</f>
        <v>0</v>
      </c>
      <c r="H37" s="47">
        <f>'[1]Місто'!H89</f>
        <v>0</v>
      </c>
      <c r="I37" s="47">
        <f>'[1]Місто'!I89</f>
        <v>0</v>
      </c>
      <c r="J37" s="47">
        <f>'[1]Місто'!J89</f>
        <v>668216</v>
      </c>
      <c r="K37" s="47">
        <f>'[1]Місто'!K89</f>
        <v>668216</v>
      </c>
      <c r="L37" s="47">
        <f>'[1]Місто'!L89</f>
        <v>0</v>
      </c>
      <c r="M37" s="48">
        <f t="shared" si="6"/>
        <v>6640764</v>
      </c>
      <c r="N37" s="35"/>
      <c r="O37" s="10">
        <f t="shared" si="3"/>
        <v>0</v>
      </c>
      <c r="P37" s="3">
        <f>C37/$C$178*100</f>
        <v>0.2325215321345048</v>
      </c>
    </row>
    <row r="38" spans="1:15" s="3" customFormat="1" ht="33.75" hidden="1">
      <c r="A38" s="44"/>
      <c r="B38" s="95" t="s">
        <v>211</v>
      </c>
      <c r="C38" s="47"/>
      <c r="D38" s="47"/>
      <c r="E38" s="47"/>
      <c r="F38" s="47"/>
      <c r="G38" s="47"/>
      <c r="H38" s="47"/>
      <c r="I38" s="47"/>
      <c r="J38" s="47"/>
      <c r="K38" s="47"/>
      <c r="L38" s="47"/>
      <c r="M38" s="48">
        <f t="shared" si="6"/>
        <v>0</v>
      </c>
      <c r="N38" s="35"/>
      <c r="O38" s="10"/>
    </row>
    <row r="39" spans="1:16" s="3" customFormat="1" ht="25.5">
      <c r="A39" s="44" t="s">
        <v>23</v>
      </c>
      <c r="B39" s="55" t="s">
        <v>24</v>
      </c>
      <c r="C39" s="47">
        <f>'[1]Місто'!C91</f>
        <v>19595383</v>
      </c>
      <c r="D39" s="47">
        <f>'[1]Місто'!D91</f>
        <v>11789094</v>
      </c>
      <c r="E39" s="47">
        <f>'[1]Місто'!E91</f>
        <v>1055605</v>
      </c>
      <c r="F39" s="47">
        <f t="shared" si="0"/>
        <v>8640229</v>
      </c>
      <c r="G39" s="47">
        <f>'[1]Місто'!G91</f>
        <v>8368301</v>
      </c>
      <c r="H39" s="47">
        <f>'[1]Місто'!H91</f>
        <v>4617105</v>
      </c>
      <c r="I39" s="47">
        <f>'[1]Місто'!I91</f>
        <v>508135</v>
      </c>
      <c r="J39" s="47">
        <f>'[1]Місто'!J91</f>
        <v>271928</v>
      </c>
      <c r="K39" s="47">
        <f>'[1]Місто'!K91</f>
        <v>6000</v>
      </c>
      <c r="L39" s="47">
        <f>'[1]Місто'!L91</f>
        <v>0</v>
      </c>
      <c r="M39" s="48">
        <f t="shared" si="6"/>
        <v>28235612</v>
      </c>
      <c r="N39" s="35"/>
      <c r="O39" s="10">
        <f t="shared" si="3"/>
        <v>8634229</v>
      </c>
      <c r="P39" s="3">
        <f aca="true" t="shared" si="9" ref="P39:P80">C39/$C$178*100</f>
        <v>0.7628818517527911</v>
      </c>
    </row>
    <row r="40" spans="1:16" s="3" customFormat="1" ht="25.5">
      <c r="A40" s="44" t="s">
        <v>25</v>
      </c>
      <c r="B40" s="49" t="s">
        <v>87</v>
      </c>
      <c r="C40" s="47">
        <f>'[1]Місто'!C92</f>
        <v>334265</v>
      </c>
      <c r="D40" s="47">
        <f>'[1]Місто'!D92</f>
        <v>234338</v>
      </c>
      <c r="E40" s="47">
        <f>'[1]Місто'!E92</f>
        <v>10958</v>
      </c>
      <c r="F40" s="47">
        <f t="shared" si="0"/>
        <v>0</v>
      </c>
      <c r="G40" s="47">
        <f>'[1]Місто'!G92</f>
        <v>0</v>
      </c>
      <c r="H40" s="47">
        <f>'[1]Місто'!H92</f>
        <v>0</v>
      </c>
      <c r="I40" s="47">
        <f>'[1]Місто'!I92</f>
        <v>0</v>
      </c>
      <c r="J40" s="47">
        <f>'[1]Місто'!J92</f>
        <v>0</v>
      </c>
      <c r="K40" s="47">
        <f>'[1]Місто'!K92</f>
        <v>0</v>
      </c>
      <c r="L40" s="47">
        <f>'[1]Місто'!L92</f>
        <v>0</v>
      </c>
      <c r="M40" s="48">
        <f t="shared" si="6"/>
        <v>334265</v>
      </c>
      <c r="N40" s="35"/>
      <c r="O40" s="10">
        <f t="shared" si="3"/>
        <v>0</v>
      </c>
      <c r="P40" s="3">
        <f t="shared" si="9"/>
        <v>0.013013509466803824</v>
      </c>
    </row>
    <row r="41" spans="1:15" s="3" customFormat="1" ht="25.5">
      <c r="A41" s="64" t="s">
        <v>249</v>
      </c>
      <c r="B41" s="96" t="s">
        <v>250</v>
      </c>
      <c r="C41" s="47">
        <f>'[1]Місто'!C93</f>
        <v>91264673</v>
      </c>
      <c r="D41" s="47">
        <f>'[1]Місто'!D93</f>
        <v>58606792</v>
      </c>
      <c r="E41" s="47">
        <f>'[1]Місто'!E93</f>
        <v>5844835</v>
      </c>
      <c r="F41" s="47">
        <f>'[1]Місто'!F93</f>
        <v>7773062</v>
      </c>
      <c r="G41" s="47">
        <f>'[1]Місто'!G93</f>
        <v>2383726</v>
      </c>
      <c r="H41" s="47">
        <f>'[1]Місто'!H93</f>
        <v>558819</v>
      </c>
      <c r="I41" s="47">
        <f>'[1]Місто'!I93</f>
        <v>38173</v>
      </c>
      <c r="J41" s="47">
        <f>'[1]Місто'!J93</f>
        <v>5389336</v>
      </c>
      <c r="K41" s="47">
        <f>'[1]Місто'!K93</f>
        <v>5369781</v>
      </c>
      <c r="L41" s="47">
        <f>'[1]Місто'!L93</f>
        <v>0</v>
      </c>
      <c r="M41" s="48">
        <f t="shared" si="6"/>
        <v>99037735</v>
      </c>
      <c r="N41" s="35"/>
      <c r="O41" s="10"/>
    </row>
    <row r="42" spans="1:16" s="3" customFormat="1" ht="12.75">
      <c r="A42" s="44" t="s">
        <v>26</v>
      </c>
      <c r="B42" s="49" t="s">
        <v>115</v>
      </c>
      <c r="C42" s="47">
        <f>'[1]Місто'!C94</f>
        <v>9879716</v>
      </c>
      <c r="D42" s="47">
        <f>'[1]Місто'!D94</f>
        <v>460599</v>
      </c>
      <c r="E42" s="47">
        <f>'[1]Місто'!E94</f>
        <v>15124</v>
      </c>
      <c r="F42" s="47">
        <f t="shared" si="0"/>
        <v>11600</v>
      </c>
      <c r="G42" s="47">
        <f>'[1]Місто'!G94</f>
        <v>0</v>
      </c>
      <c r="H42" s="47">
        <f>'[1]Місто'!H94</f>
        <v>0</v>
      </c>
      <c r="I42" s="47">
        <f>'[1]Місто'!I94</f>
        <v>0</v>
      </c>
      <c r="J42" s="47">
        <f>'[1]Місто'!J94</f>
        <v>11600</v>
      </c>
      <c r="K42" s="47">
        <f>'[1]Місто'!K94</f>
        <v>11600</v>
      </c>
      <c r="L42" s="47">
        <f>'[1]Місто'!L94</f>
        <v>0</v>
      </c>
      <c r="M42" s="48">
        <f t="shared" si="6"/>
        <v>9891316</v>
      </c>
      <c r="N42" s="35"/>
      <c r="O42" s="10">
        <f t="shared" si="3"/>
        <v>0</v>
      </c>
      <c r="P42" s="3">
        <f t="shared" si="9"/>
        <v>0.38463428027263763</v>
      </c>
    </row>
    <row r="43" spans="1:16" s="3" customFormat="1" ht="69" customHeight="1">
      <c r="A43" s="44" t="s">
        <v>27</v>
      </c>
      <c r="B43" s="67" t="s">
        <v>241</v>
      </c>
      <c r="C43" s="47">
        <f>'[1]Місто'!C95</f>
        <v>1679278</v>
      </c>
      <c r="D43" s="47">
        <f>'[1]Місто'!D95</f>
        <v>1162561</v>
      </c>
      <c r="E43" s="47">
        <f>'[1]Місто'!E95</f>
        <v>29975</v>
      </c>
      <c r="F43" s="47">
        <f t="shared" si="0"/>
        <v>55200</v>
      </c>
      <c r="G43" s="47">
        <f>'[1]Місто'!G95</f>
        <v>0</v>
      </c>
      <c r="H43" s="47">
        <f>'[1]Місто'!H95</f>
        <v>0</v>
      </c>
      <c r="I43" s="47">
        <f>'[1]Місто'!I95</f>
        <v>0</v>
      </c>
      <c r="J43" s="47">
        <f>'[1]Місто'!J95</f>
        <v>55200</v>
      </c>
      <c r="K43" s="47">
        <f>'[1]Місто'!K95</f>
        <v>55200</v>
      </c>
      <c r="L43" s="47">
        <f>'[1]Місто'!L95</f>
        <v>0</v>
      </c>
      <c r="M43" s="48">
        <f t="shared" si="6"/>
        <v>1734478</v>
      </c>
      <c r="N43" s="35"/>
      <c r="O43" s="10">
        <f t="shared" si="3"/>
        <v>0</v>
      </c>
      <c r="P43" s="3">
        <f t="shared" si="9"/>
        <v>0.0653771712575214</v>
      </c>
    </row>
    <row r="44" spans="1:16" s="3" customFormat="1" ht="18" customHeight="1" hidden="1">
      <c r="A44" s="44" t="s">
        <v>28</v>
      </c>
      <c r="B44" s="49" t="s">
        <v>29</v>
      </c>
      <c r="C44" s="47">
        <f>'[1]Місто'!C96</f>
        <v>0</v>
      </c>
      <c r="D44" s="47">
        <f>'[1]Місто'!D96</f>
        <v>0</v>
      </c>
      <c r="E44" s="47">
        <f>'[1]Місто'!E96</f>
        <v>0</v>
      </c>
      <c r="F44" s="47">
        <f t="shared" si="0"/>
        <v>0</v>
      </c>
      <c r="G44" s="47">
        <f>'[1]Місто'!G96</f>
        <v>0</v>
      </c>
      <c r="H44" s="47">
        <f>'[1]Місто'!H96</f>
        <v>0</v>
      </c>
      <c r="I44" s="47">
        <f>'[1]Місто'!I96</f>
        <v>0</v>
      </c>
      <c r="J44" s="47">
        <f>'[1]Місто'!J96</f>
        <v>0</v>
      </c>
      <c r="K44" s="47">
        <f>'[1]Місто'!K96</f>
        <v>0</v>
      </c>
      <c r="L44" s="47">
        <f>'[1]Місто'!L96</f>
        <v>0</v>
      </c>
      <c r="M44" s="48">
        <f t="shared" si="6"/>
        <v>0</v>
      </c>
      <c r="N44" s="35"/>
      <c r="O44" s="10">
        <f t="shared" si="3"/>
        <v>0</v>
      </c>
      <c r="P44" s="3">
        <f t="shared" si="9"/>
        <v>0</v>
      </c>
    </row>
    <row r="45" spans="1:16" s="3" customFormat="1" ht="38.25">
      <c r="A45" s="44" t="s">
        <v>99</v>
      </c>
      <c r="B45" s="66" t="s">
        <v>176</v>
      </c>
      <c r="C45" s="47">
        <f>'[1]Місто'!C97</f>
        <v>3146037</v>
      </c>
      <c r="D45" s="47">
        <f>'[1]Місто'!D97</f>
        <v>0</v>
      </c>
      <c r="E45" s="47">
        <f>'[1]Місто'!E97</f>
        <v>0</v>
      </c>
      <c r="F45" s="47">
        <f t="shared" si="0"/>
        <v>0</v>
      </c>
      <c r="G45" s="47">
        <f>'[1]Місто'!G97</f>
        <v>0</v>
      </c>
      <c r="H45" s="47">
        <f>'[1]Місто'!H97</f>
        <v>0</v>
      </c>
      <c r="I45" s="47">
        <f>'[1]Місто'!I97</f>
        <v>0</v>
      </c>
      <c r="J45" s="47">
        <f>'[1]Місто'!J97</f>
        <v>0</v>
      </c>
      <c r="K45" s="47">
        <f>'[1]Місто'!K97</f>
        <v>0</v>
      </c>
      <c r="L45" s="47">
        <f>'[1]Місто'!L97</f>
        <v>0</v>
      </c>
      <c r="M45" s="48">
        <f t="shared" si="6"/>
        <v>3146037</v>
      </c>
      <c r="N45" s="35"/>
      <c r="O45" s="10">
        <f t="shared" si="3"/>
        <v>0</v>
      </c>
      <c r="P45" s="3">
        <f t="shared" si="9"/>
        <v>0.12248061353242218</v>
      </c>
    </row>
    <row r="46" spans="1:16" s="3" customFormat="1" ht="14.25" customHeight="1">
      <c r="A46" s="44" t="s">
        <v>30</v>
      </c>
      <c r="B46" s="56" t="s">
        <v>31</v>
      </c>
      <c r="C46" s="47">
        <f>SUM(C47:C101)-C48-C50-C52-C55-C58-C60-C62-C64-C66-C72-C74-C76-C78-C80-C82-C86-C88-C90-C84-C93-C68-C70</f>
        <v>817739462</v>
      </c>
      <c r="D46" s="47">
        <f>SUM(D47:D101)-D48-D50-D52-D55-D58-D60-D62-D64-D66-D72-D74-D76-D78-D80-D82-D86-D88-D90-D84-D93-D68-D70</f>
        <v>13877555</v>
      </c>
      <c r="E46" s="47">
        <f>SUM(E47:E101)-E48-E50-E52-E55-E58-E60-E62-E64-E66-E72-E74-E76-E78-E80-E82-E86-E88-E90-E84-E93-E68-E70</f>
        <v>1291499</v>
      </c>
      <c r="F46" s="47">
        <f t="shared" si="0"/>
        <v>510672</v>
      </c>
      <c r="G46" s="47">
        <f aca="true" t="shared" si="10" ref="G46:L46">SUM(G47:G101)-G48-G50-G52-G55-G58-G60-G62-G64-G66-G72-G74-G76-G78-G80-G82-G86-G88-G90-G84-G93-G68-G70</f>
        <v>170562</v>
      </c>
      <c r="H46" s="47">
        <f t="shared" si="10"/>
        <v>108917</v>
      </c>
      <c r="I46" s="47">
        <f t="shared" si="10"/>
        <v>0</v>
      </c>
      <c r="J46" s="47">
        <f t="shared" si="10"/>
        <v>340110</v>
      </c>
      <c r="K46" s="47">
        <f t="shared" si="10"/>
        <v>340110</v>
      </c>
      <c r="L46" s="47">
        <f t="shared" si="10"/>
        <v>167200</v>
      </c>
      <c r="M46" s="48">
        <f t="shared" si="6"/>
        <v>818250134</v>
      </c>
      <c r="N46" s="37">
        <f>F46-K46</f>
        <v>170562</v>
      </c>
      <c r="O46" s="10">
        <f t="shared" si="3"/>
        <v>170562</v>
      </c>
      <c r="P46" s="3">
        <f t="shared" si="9"/>
        <v>31.83599907293933</v>
      </c>
    </row>
    <row r="47" spans="1:16" s="3" customFormat="1" ht="178.5" customHeight="1">
      <c r="A47" s="57" t="s">
        <v>85</v>
      </c>
      <c r="B47" s="70" t="s">
        <v>154</v>
      </c>
      <c r="C47" s="47">
        <f>'[1]Місто'!C112</f>
        <v>89087842</v>
      </c>
      <c r="D47" s="47">
        <f>'[1]Місто'!D112</f>
        <v>0</v>
      </c>
      <c r="E47" s="47">
        <f>'[1]Місто'!E112</f>
        <v>0</v>
      </c>
      <c r="F47" s="47">
        <f t="shared" si="0"/>
        <v>0</v>
      </c>
      <c r="G47" s="47">
        <f>'[1]Місто'!G112</f>
        <v>0</v>
      </c>
      <c r="H47" s="47">
        <f>'[1]Місто'!H112</f>
        <v>0</v>
      </c>
      <c r="I47" s="47">
        <f>'[1]Місто'!I112</f>
        <v>0</v>
      </c>
      <c r="J47" s="47">
        <f>'[1]Місто'!J112</f>
        <v>0</v>
      </c>
      <c r="K47" s="47">
        <f>'[1]Місто'!K112</f>
        <v>0</v>
      </c>
      <c r="L47" s="47">
        <f>'[1]Місто'!L112</f>
        <v>0</v>
      </c>
      <c r="M47" s="48">
        <f t="shared" si="6"/>
        <v>89087842</v>
      </c>
      <c r="N47" s="35"/>
      <c r="O47" s="10">
        <f t="shared" si="3"/>
        <v>0</v>
      </c>
      <c r="P47" s="3">
        <f t="shared" si="9"/>
        <v>3.4683424087000536</v>
      </c>
    </row>
    <row r="48" spans="1:16" s="3" customFormat="1" ht="67.5" customHeight="1">
      <c r="A48" s="57"/>
      <c r="B48" s="93" t="s">
        <v>228</v>
      </c>
      <c r="C48" s="47">
        <f>'[1]Місто'!C113</f>
        <v>89087842</v>
      </c>
      <c r="D48" s="47">
        <f>'[1]Місто'!D113</f>
        <v>0</v>
      </c>
      <c r="E48" s="47">
        <f>'[1]Місто'!E113</f>
        <v>0</v>
      </c>
      <c r="F48" s="47">
        <f t="shared" si="0"/>
        <v>0</v>
      </c>
      <c r="G48" s="47">
        <f>'[1]Місто'!G113</f>
        <v>0</v>
      </c>
      <c r="H48" s="47">
        <f>'[1]Місто'!H113</f>
        <v>0</v>
      </c>
      <c r="I48" s="47">
        <f>'[1]Місто'!I113</f>
        <v>0</v>
      </c>
      <c r="J48" s="47">
        <f>'[1]Місто'!J113</f>
        <v>0</v>
      </c>
      <c r="K48" s="47">
        <f>'[1]Місто'!K113</f>
        <v>0</v>
      </c>
      <c r="L48" s="47">
        <f>'[1]Місто'!L113</f>
        <v>0</v>
      </c>
      <c r="M48" s="48">
        <f t="shared" si="6"/>
        <v>89087842</v>
      </c>
      <c r="N48" s="35"/>
      <c r="O48" s="10">
        <f t="shared" si="3"/>
        <v>0</v>
      </c>
      <c r="P48" s="3">
        <f t="shared" si="9"/>
        <v>3.4683424087000536</v>
      </c>
    </row>
    <row r="49" spans="1:16" s="3" customFormat="1" ht="144.75" customHeight="1">
      <c r="A49" s="57" t="s">
        <v>88</v>
      </c>
      <c r="B49" s="70" t="s">
        <v>155</v>
      </c>
      <c r="C49" s="47">
        <f>'[1]Місто'!C114</f>
        <v>113229</v>
      </c>
      <c r="D49" s="47">
        <f>'[1]Місто'!D114</f>
        <v>0</v>
      </c>
      <c r="E49" s="47">
        <f>'[1]Місто'!E114</f>
        <v>0</v>
      </c>
      <c r="F49" s="47">
        <f t="shared" si="0"/>
        <v>0</v>
      </c>
      <c r="G49" s="47">
        <f>'[1]Місто'!G114</f>
        <v>0</v>
      </c>
      <c r="H49" s="47">
        <f>'[1]Місто'!H114</f>
        <v>0</v>
      </c>
      <c r="I49" s="47">
        <f>'[1]Місто'!I114</f>
        <v>0</v>
      </c>
      <c r="J49" s="47">
        <f>'[1]Місто'!J114</f>
        <v>0</v>
      </c>
      <c r="K49" s="47">
        <f>'[1]Місто'!K114</f>
        <v>0</v>
      </c>
      <c r="L49" s="47">
        <f>'[1]Місто'!L114</f>
        <v>0</v>
      </c>
      <c r="M49" s="48">
        <f t="shared" si="6"/>
        <v>113229</v>
      </c>
      <c r="N49" s="35"/>
      <c r="O49" s="10">
        <f t="shared" si="3"/>
        <v>0</v>
      </c>
      <c r="P49" s="3">
        <f t="shared" si="9"/>
        <v>0.004408199073838812</v>
      </c>
    </row>
    <row r="50" spans="1:16" s="3" customFormat="1" ht="45.75" customHeight="1">
      <c r="A50" s="57"/>
      <c r="B50" s="93" t="s">
        <v>214</v>
      </c>
      <c r="C50" s="47">
        <f>'[1]Місто'!C115</f>
        <v>113229</v>
      </c>
      <c r="D50" s="47">
        <f>'[1]Місто'!D115</f>
        <v>0</v>
      </c>
      <c r="E50" s="47">
        <f>'[1]Місто'!E115</f>
        <v>0</v>
      </c>
      <c r="F50" s="47">
        <f t="shared" si="0"/>
        <v>0</v>
      </c>
      <c r="G50" s="47">
        <f>'[1]Місто'!G115</f>
        <v>0</v>
      </c>
      <c r="H50" s="47">
        <f>'[1]Місто'!H115</f>
        <v>0</v>
      </c>
      <c r="I50" s="47">
        <f>'[1]Місто'!I115</f>
        <v>0</v>
      </c>
      <c r="J50" s="47">
        <f>'[1]Місто'!J115</f>
        <v>0</v>
      </c>
      <c r="K50" s="47">
        <f>'[1]Місто'!K115</f>
        <v>0</v>
      </c>
      <c r="L50" s="47">
        <f>'[1]Місто'!L115</f>
        <v>0</v>
      </c>
      <c r="M50" s="48">
        <f t="shared" si="6"/>
        <v>113229</v>
      </c>
      <c r="N50" s="35"/>
      <c r="O50" s="10">
        <f t="shared" si="3"/>
        <v>0</v>
      </c>
      <c r="P50" s="3">
        <f t="shared" si="9"/>
        <v>0.004408199073838812</v>
      </c>
    </row>
    <row r="51" spans="1:16" s="3" customFormat="1" ht="164.25" customHeight="1">
      <c r="A51" s="44" t="s">
        <v>89</v>
      </c>
      <c r="B51" s="70" t="s">
        <v>156</v>
      </c>
      <c r="C51" s="47">
        <f>'[1]Місто'!C116</f>
        <v>2019224</v>
      </c>
      <c r="D51" s="47">
        <f>'[1]Місто'!D116</f>
        <v>0</v>
      </c>
      <c r="E51" s="47">
        <f>'[1]Місто'!E116</f>
        <v>0</v>
      </c>
      <c r="F51" s="47">
        <f t="shared" si="0"/>
        <v>167200</v>
      </c>
      <c r="G51" s="47">
        <f>'[1]Місто'!G116</f>
        <v>0</v>
      </c>
      <c r="H51" s="47">
        <f>'[1]Місто'!H116</f>
        <v>0</v>
      </c>
      <c r="I51" s="47">
        <f>'[1]Місто'!I116</f>
        <v>0</v>
      </c>
      <c r="J51" s="47">
        <f>'[1]Місто'!J116</f>
        <v>167200</v>
      </c>
      <c r="K51" s="47">
        <f>'[1]Місто'!K116</f>
        <v>167200</v>
      </c>
      <c r="L51" s="47">
        <f>'[1]Місто'!L116</f>
        <v>167200</v>
      </c>
      <c r="M51" s="48">
        <f t="shared" si="6"/>
        <v>2186424</v>
      </c>
      <c r="N51" s="35"/>
      <c r="O51" s="10">
        <f t="shared" si="3"/>
        <v>0</v>
      </c>
      <c r="P51" s="3">
        <f t="shared" si="9"/>
        <v>0.07861185179303093</v>
      </c>
    </row>
    <row r="52" spans="1:16" s="3" customFormat="1" ht="123.75" customHeight="1">
      <c r="A52" s="44"/>
      <c r="B52" s="93" t="s">
        <v>260</v>
      </c>
      <c r="C52" s="60">
        <f>'[1]Місто'!C117</f>
        <v>2019224</v>
      </c>
      <c r="D52" s="60">
        <f>'[1]Місто'!D117</f>
        <v>0</v>
      </c>
      <c r="E52" s="60">
        <f>'[1]Місто'!E117</f>
        <v>0</v>
      </c>
      <c r="F52" s="60">
        <f t="shared" si="0"/>
        <v>167200</v>
      </c>
      <c r="G52" s="60">
        <f>'[1]Місто'!G117</f>
        <v>0</v>
      </c>
      <c r="H52" s="60">
        <f>'[1]Місто'!H117</f>
        <v>0</v>
      </c>
      <c r="I52" s="60">
        <f>'[1]Місто'!I117</f>
        <v>0</v>
      </c>
      <c r="J52" s="60">
        <f>'[1]Місто'!J117</f>
        <v>167200</v>
      </c>
      <c r="K52" s="60">
        <f>'[1]Місто'!K117</f>
        <v>167200</v>
      </c>
      <c r="L52" s="60">
        <f>'[1]Місто'!L117</f>
        <v>167200</v>
      </c>
      <c r="M52" s="135">
        <f t="shared" si="6"/>
        <v>2186424</v>
      </c>
      <c r="N52" s="35"/>
      <c r="O52" s="10">
        <f t="shared" si="3"/>
        <v>0</v>
      </c>
      <c r="P52" s="3">
        <f t="shared" si="9"/>
        <v>0.07861185179303093</v>
      </c>
    </row>
    <row r="53" spans="1:16" s="3" customFormat="1" ht="287.25" customHeight="1">
      <c r="A53" s="81" t="s">
        <v>90</v>
      </c>
      <c r="B53" s="76" t="s">
        <v>194</v>
      </c>
      <c r="C53" s="82">
        <f>'[1]Місто'!C118</f>
        <v>11192810</v>
      </c>
      <c r="D53" s="82">
        <f>'[1]Місто'!D118</f>
        <v>0</v>
      </c>
      <c r="E53" s="82">
        <f>'[1]Місто'!E118</f>
        <v>0</v>
      </c>
      <c r="F53" s="82">
        <f t="shared" si="0"/>
        <v>0</v>
      </c>
      <c r="G53" s="82">
        <f>'[1]Місто'!G118</f>
        <v>0</v>
      </c>
      <c r="H53" s="82">
        <f>'[1]Місто'!H118</f>
        <v>0</v>
      </c>
      <c r="I53" s="82">
        <f>'[1]Місто'!I118</f>
        <v>0</v>
      </c>
      <c r="J53" s="82">
        <f>'[1]Місто'!J118</f>
        <v>0</v>
      </c>
      <c r="K53" s="82">
        <f>'[1]Місто'!K118</f>
        <v>0</v>
      </c>
      <c r="L53" s="82">
        <f>'[1]Місто'!L118</f>
        <v>0</v>
      </c>
      <c r="M53" s="83">
        <f t="shared" si="6"/>
        <v>11192810</v>
      </c>
      <c r="N53" s="35"/>
      <c r="O53" s="10">
        <f t="shared" si="3"/>
        <v>0</v>
      </c>
      <c r="P53" s="3">
        <f t="shared" si="9"/>
        <v>0.43575528067592034</v>
      </c>
    </row>
    <row r="54" spans="1:16" s="3" customFormat="1" ht="204">
      <c r="A54" s="77"/>
      <c r="B54" s="75" t="s">
        <v>248</v>
      </c>
      <c r="C54" s="79">
        <f>'[1]Місто'!C119</f>
        <v>0</v>
      </c>
      <c r="D54" s="79">
        <f>'[1]Місто'!D119</f>
        <v>0</v>
      </c>
      <c r="E54" s="79">
        <f>'[1]Місто'!E119</f>
        <v>0</v>
      </c>
      <c r="F54" s="78"/>
      <c r="G54" s="79">
        <f>'[1]Місто'!G119</f>
        <v>0</v>
      </c>
      <c r="H54" s="79">
        <f>'[1]Місто'!H119</f>
        <v>0</v>
      </c>
      <c r="I54" s="79">
        <f>'[1]Місто'!I119</f>
        <v>0</v>
      </c>
      <c r="J54" s="79">
        <f>'[1]Місто'!J119</f>
        <v>0</v>
      </c>
      <c r="K54" s="79">
        <f>'[1]Місто'!K119</f>
        <v>0</v>
      </c>
      <c r="L54" s="79">
        <f>'[1]Місто'!L119</f>
        <v>0</v>
      </c>
      <c r="M54" s="80"/>
      <c r="N54" s="35"/>
      <c r="O54" s="10">
        <f t="shared" si="3"/>
        <v>0</v>
      </c>
      <c r="P54" s="3">
        <f t="shared" si="9"/>
        <v>0</v>
      </c>
    </row>
    <row r="55" spans="1:16" s="3" customFormat="1" ht="68.25" customHeight="1">
      <c r="A55" s="57"/>
      <c r="B55" s="93" t="s">
        <v>228</v>
      </c>
      <c r="C55" s="47">
        <f>'[1]Місто'!C120</f>
        <v>11192810</v>
      </c>
      <c r="D55" s="47">
        <f>'[1]Місто'!D120</f>
        <v>0</v>
      </c>
      <c r="E55" s="47">
        <f>'[1]Місто'!E120</f>
        <v>0</v>
      </c>
      <c r="F55" s="47">
        <f>G55+J55</f>
        <v>0</v>
      </c>
      <c r="G55" s="47">
        <f>'[1]Місто'!G120</f>
        <v>0</v>
      </c>
      <c r="H55" s="47">
        <f>'[1]Місто'!H120</f>
        <v>0</v>
      </c>
      <c r="I55" s="47">
        <f>'[1]Місто'!I120</f>
        <v>0</v>
      </c>
      <c r="J55" s="47">
        <f>'[1]Місто'!J120</f>
        <v>0</v>
      </c>
      <c r="K55" s="47">
        <f>'[1]Місто'!K120</f>
        <v>0</v>
      </c>
      <c r="L55" s="47">
        <f>'[1]Місто'!L120</f>
        <v>0</v>
      </c>
      <c r="M55" s="48">
        <f>C55+F55</f>
        <v>11192810</v>
      </c>
      <c r="N55" s="35"/>
      <c r="O55" s="10">
        <f t="shared" si="3"/>
        <v>0</v>
      </c>
      <c r="P55" s="3">
        <f t="shared" si="9"/>
        <v>0.43575528067592034</v>
      </c>
    </row>
    <row r="56" spans="1:16" s="3" customFormat="1" ht="277.5" customHeight="1">
      <c r="A56" s="81" t="s">
        <v>91</v>
      </c>
      <c r="B56" s="76" t="s">
        <v>0</v>
      </c>
      <c r="C56" s="82">
        <f>'[1]Місто'!C121</f>
        <v>3661</v>
      </c>
      <c r="D56" s="82">
        <f>'[1]Місто'!D121</f>
        <v>0</v>
      </c>
      <c r="E56" s="82">
        <f>'[1]Місто'!E121</f>
        <v>0</v>
      </c>
      <c r="F56" s="82">
        <f>G56+J56</f>
        <v>0</v>
      </c>
      <c r="G56" s="82">
        <f>'[1]Місто'!G121</f>
        <v>0</v>
      </c>
      <c r="H56" s="82">
        <f>'[1]Місто'!H121</f>
        <v>0</v>
      </c>
      <c r="I56" s="82">
        <f>'[1]Місто'!I121</f>
        <v>0</v>
      </c>
      <c r="J56" s="82">
        <f>'[1]Місто'!J121</f>
        <v>0</v>
      </c>
      <c r="K56" s="82">
        <f>'[1]Місто'!K121</f>
        <v>0</v>
      </c>
      <c r="L56" s="82">
        <f>'[1]Місто'!L121</f>
        <v>0</v>
      </c>
      <c r="M56" s="83">
        <f>C56+F56</f>
        <v>3661</v>
      </c>
      <c r="N56" s="35"/>
      <c r="O56" s="10">
        <f t="shared" si="3"/>
        <v>0</v>
      </c>
      <c r="P56" s="3">
        <f t="shared" si="9"/>
        <v>0.00014252900590240917</v>
      </c>
    </row>
    <row r="57" spans="1:16" s="3" customFormat="1" ht="48">
      <c r="A57" s="87"/>
      <c r="B57" s="86" t="s">
        <v>1</v>
      </c>
      <c r="C57" s="79">
        <f>'[1]Місто'!C122</f>
        <v>0</v>
      </c>
      <c r="D57" s="79">
        <f>'[1]Місто'!D122</f>
        <v>0</v>
      </c>
      <c r="E57" s="79">
        <f>'[1]Місто'!E122</f>
        <v>0</v>
      </c>
      <c r="F57" s="79"/>
      <c r="G57" s="79">
        <f>'[1]Місто'!G122</f>
        <v>0</v>
      </c>
      <c r="H57" s="79">
        <f>'[1]Місто'!H122</f>
        <v>0</v>
      </c>
      <c r="I57" s="79">
        <f>'[1]Місто'!I122</f>
        <v>0</v>
      </c>
      <c r="J57" s="79">
        <f>'[1]Місто'!J122</f>
        <v>0</v>
      </c>
      <c r="K57" s="79">
        <f>'[1]Місто'!K122</f>
        <v>0</v>
      </c>
      <c r="L57" s="79">
        <f>'[1]Місто'!L122</f>
        <v>0</v>
      </c>
      <c r="M57" s="88"/>
      <c r="N57" s="35"/>
      <c r="O57" s="10">
        <f t="shared" si="3"/>
        <v>0</v>
      </c>
      <c r="P57" s="3">
        <f t="shared" si="9"/>
        <v>0</v>
      </c>
    </row>
    <row r="58" spans="1:16" s="3" customFormat="1" ht="48" customHeight="1">
      <c r="A58" s="44"/>
      <c r="B58" s="93" t="s">
        <v>214</v>
      </c>
      <c r="C58" s="47">
        <f>'[1]Місто'!C123</f>
        <v>3661</v>
      </c>
      <c r="D58" s="47">
        <f>'[1]Місто'!D123</f>
        <v>0</v>
      </c>
      <c r="E58" s="47">
        <f>'[1]Місто'!E123</f>
        <v>0</v>
      </c>
      <c r="F58" s="47">
        <f aca="true" t="shared" si="11" ref="F58:F92">G58+J58</f>
        <v>0</v>
      </c>
      <c r="G58" s="47">
        <f>'[1]Місто'!G123</f>
        <v>0</v>
      </c>
      <c r="H58" s="47">
        <f>'[1]Місто'!H123</f>
        <v>0</v>
      </c>
      <c r="I58" s="47">
        <f>'[1]Місто'!I123</f>
        <v>0</v>
      </c>
      <c r="J58" s="47">
        <f>'[1]Місто'!J123</f>
        <v>0</v>
      </c>
      <c r="K58" s="47">
        <f>'[1]Місто'!K123</f>
        <v>0</v>
      </c>
      <c r="L58" s="47">
        <f>'[1]Місто'!L123</f>
        <v>0</v>
      </c>
      <c r="M58" s="48">
        <f aca="true" t="shared" si="12" ref="M58:M89">C58+F58</f>
        <v>3661</v>
      </c>
      <c r="N58" s="35"/>
      <c r="O58" s="10">
        <f t="shared" si="3"/>
        <v>0</v>
      </c>
      <c r="P58" s="3">
        <f t="shared" si="9"/>
        <v>0.00014252900590240917</v>
      </c>
    </row>
    <row r="59" spans="1:16" s="3" customFormat="1" ht="72">
      <c r="A59" s="57" t="s">
        <v>92</v>
      </c>
      <c r="B59" s="71" t="s">
        <v>177</v>
      </c>
      <c r="C59" s="47">
        <f>'[1]Місто'!C124</f>
        <v>4004426</v>
      </c>
      <c r="D59" s="47">
        <f>'[1]Місто'!D124</f>
        <v>0</v>
      </c>
      <c r="E59" s="47">
        <f>'[1]Місто'!E124</f>
        <v>0</v>
      </c>
      <c r="F59" s="47">
        <f t="shared" si="11"/>
        <v>0</v>
      </c>
      <c r="G59" s="47">
        <f>'[1]Місто'!G124</f>
        <v>0</v>
      </c>
      <c r="H59" s="47">
        <f>'[1]Місто'!H124</f>
        <v>0</v>
      </c>
      <c r="I59" s="47">
        <f>'[1]Місто'!I124</f>
        <v>0</v>
      </c>
      <c r="J59" s="47">
        <f>'[1]Місто'!J124</f>
        <v>0</v>
      </c>
      <c r="K59" s="47">
        <f>'[1]Місто'!K124</f>
        <v>0</v>
      </c>
      <c r="L59" s="47">
        <f>'[1]Місто'!L124</f>
        <v>0</v>
      </c>
      <c r="M59" s="48">
        <f t="shared" si="12"/>
        <v>4004426</v>
      </c>
      <c r="N59" s="35"/>
      <c r="O59" s="10">
        <f t="shared" si="3"/>
        <v>0</v>
      </c>
      <c r="P59" s="3">
        <f t="shared" si="9"/>
        <v>0.1558991688035402</v>
      </c>
    </row>
    <row r="60" spans="1:16" s="3" customFormat="1" ht="77.25" customHeight="1">
      <c r="A60" s="57"/>
      <c r="B60" s="93" t="s">
        <v>228</v>
      </c>
      <c r="C60" s="47">
        <f>'[1]Місто'!C125</f>
        <v>4004426</v>
      </c>
      <c r="D60" s="47">
        <f>'[1]Місто'!D125</f>
        <v>0</v>
      </c>
      <c r="E60" s="47">
        <f>'[1]Місто'!E125</f>
        <v>0</v>
      </c>
      <c r="F60" s="47">
        <f t="shared" si="11"/>
        <v>0</v>
      </c>
      <c r="G60" s="47">
        <f>'[1]Місто'!G125</f>
        <v>0</v>
      </c>
      <c r="H60" s="47">
        <f>'[1]Місто'!H125</f>
        <v>0</v>
      </c>
      <c r="I60" s="47">
        <f>'[1]Місто'!I125</f>
        <v>0</v>
      </c>
      <c r="J60" s="47">
        <f>'[1]Місто'!J125</f>
        <v>0</v>
      </c>
      <c r="K60" s="47">
        <f>'[1]Місто'!K125</f>
        <v>0</v>
      </c>
      <c r="L60" s="47">
        <f>'[1]Місто'!L125</f>
        <v>0</v>
      </c>
      <c r="M60" s="48">
        <f t="shared" si="12"/>
        <v>4004426</v>
      </c>
      <c r="N60" s="35"/>
      <c r="O60" s="10">
        <f t="shared" si="3"/>
        <v>0</v>
      </c>
      <c r="P60" s="3">
        <f t="shared" si="9"/>
        <v>0.1558991688035402</v>
      </c>
    </row>
    <row r="61" spans="1:16" s="3" customFormat="1" ht="72">
      <c r="A61" s="57" t="s">
        <v>93</v>
      </c>
      <c r="B61" s="71" t="s">
        <v>178</v>
      </c>
      <c r="C61" s="47">
        <f>'[1]Місто'!C126</f>
        <v>4476</v>
      </c>
      <c r="D61" s="47">
        <f>'[1]Місто'!D126</f>
        <v>0</v>
      </c>
      <c r="E61" s="47">
        <f>'[1]Місто'!E126</f>
        <v>0</v>
      </c>
      <c r="F61" s="47">
        <f t="shared" si="11"/>
        <v>0</v>
      </c>
      <c r="G61" s="47">
        <f>'[1]Місто'!G126</f>
        <v>0</v>
      </c>
      <c r="H61" s="47">
        <f>'[1]Місто'!H126</f>
        <v>0</v>
      </c>
      <c r="I61" s="47">
        <f>'[1]Місто'!I126</f>
        <v>0</v>
      </c>
      <c r="J61" s="47">
        <f>'[1]Місто'!J126</f>
        <v>0</v>
      </c>
      <c r="K61" s="47">
        <f>'[1]Місто'!K126</f>
        <v>0</v>
      </c>
      <c r="L61" s="47">
        <f>'[1]Місто'!L126</f>
        <v>0</v>
      </c>
      <c r="M61" s="48">
        <f t="shared" si="12"/>
        <v>4476</v>
      </c>
      <c r="N61" s="35"/>
      <c r="O61" s="10">
        <f t="shared" si="3"/>
        <v>0</v>
      </c>
      <c r="P61" s="3">
        <f t="shared" si="9"/>
        <v>0.00017425835302354095</v>
      </c>
    </row>
    <row r="62" spans="1:16" s="3" customFormat="1" ht="46.5" customHeight="1">
      <c r="A62" s="57"/>
      <c r="B62" s="93" t="s">
        <v>214</v>
      </c>
      <c r="C62" s="47">
        <f>'[1]Місто'!C127</f>
        <v>4476</v>
      </c>
      <c r="D62" s="47">
        <f>'[1]Місто'!D127</f>
        <v>0</v>
      </c>
      <c r="E62" s="47">
        <f>'[1]Місто'!E127</f>
        <v>0</v>
      </c>
      <c r="F62" s="47">
        <f t="shared" si="11"/>
        <v>0</v>
      </c>
      <c r="G62" s="47">
        <f>'[1]Місто'!G127</f>
        <v>0</v>
      </c>
      <c r="H62" s="47">
        <f>'[1]Місто'!H127</f>
        <v>0</v>
      </c>
      <c r="I62" s="47">
        <f>'[1]Місто'!I127</f>
        <v>0</v>
      </c>
      <c r="J62" s="47">
        <f>'[1]Місто'!J127</f>
        <v>0</v>
      </c>
      <c r="K62" s="47">
        <f>'[1]Місто'!K127</f>
        <v>0</v>
      </c>
      <c r="L62" s="47">
        <f>'[1]Місто'!L127</f>
        <v>0</v>
      </c>
      <c r="M62" s="48">
        <f t="shared" si="12"/>
        <v>4476</v>
      </c>
      <c r="N62" s="35"/>
      <c r="O62" s="10">
        <f t="shared" si="3"/>
        <v>0</v>
      </c>
      <c r="P62" s="3">
        <f t="shared" si="9"/>
        <v>0.00017425835302354095</v>
      </c>
    </row>
    <row r="63" spans="1:16" s="3" customFormat="1" ht="58.5" customHeight="1">
      <c r="A63" s="57" t="s">
        <v>94</v>
      </c>
      <c r="B63" s="71" t="s">
        <v>179</v>
      </c>
      <c r="C63" s="47">
        <f>'[1]Місто'!C128</f>
        <v>67550</v>
      </c>
      <c r="D63" s="47">
        <f>'[1]Місто'!D128</f>
        <v>0</v>
      </c>
      <c r="E63" s="47">
        <f>'[1]Місто'!E128</f>
        <v>0</v>
      </c>
      <c r="F63" s="47">
        <f t="shared" si="11"/>
        <v>0</v>
      </c>
      <c r="G63" s="47">
        <f>'[1]Місто'!G128</f>
        <v>0</v>
      </c>
      <c r="H63" s="47">
        <f>'[1]Місто'!H128</f>
        <v>0</v>
      </c>
      <c r="I63" s="47">
        <f>'[1]Місто'!I128</f>
        <v>0</v>
      </c>
      <c r="J63" s="47">
        <f>'[1]Місто'!J128</f>
        <v>0</v>
      </c>
      <c r="K63" s="47">
        <f>'[1]Місто'!K128</f>
        <v>0</v>
      </c>
      <c r="L63" s="47">
        <f>'[1]Місто'!L128</f>
        <v>0</v>
      </c>
      <c r="M63" s="48">
        <f t="shared" si="12"/>
        <v>67550</v>
      </c>
      <c r="N63" s="35"/>
      <c r="O63" s="10">
        <f t="shared" si="3"/>
        <v>0</v>
      </c>
      <c r="P63" s="3">
        <f t="shared" si="9"/>
        <v>0.0026298372981993275</v>
      </c>
    </row>
    <row r="64" spans="1:16" s="3" customFormat="1" ht="123" customHeight="1">
      <c r="A64" s="57"/>
      <c r="B64" s="93" t="s">
        <v>260</v>
      </c>
      <c r="C64" s="47">
        <f>'[1]Місто'!C129</f>
        <v>67550</v>
      </c>
      <c r="D64" s="47">
        <f>'[1]Місто'!D129</f>
        <v>0</v>
      </c>
      <c r="E64" s="47">
        <f>'[1]Місто'!E129</f>
        <v>0</v>
      </c>
      <c r="F64" s="47">
        <f t="shared" si="11"/>
        <v>0</v>
      </c>
      <c r="G64" s="47">
        <f>'[1]Місто'!G129</f>
        <v>0</v>
      </c>
      <c r="H64" s="47">
        <f>'[1]Місто'!H129</f>
        <v>0</v>
      </c>
      <c r="I64" s="47">
        <f>'[1]Місто'!I129</f>
        <v>0</v>
      </c>
      <c r="J64" s="47">
        <f>'[1]Місто'!J129</f>
        <v>0</v>
      </c>
      <c r="K64" s="47">
        <f>'[1]Місто'!K129</f>
        <v>0</v>
      </c>
      <c r="L64" s="47">
        <f>'[1]Місто'!L129</f>
        <v>0</v>
      </c>
      <c r="M64" s="48">
        <f t="shared" si="12"/>
        <v>67550</v>
      </c>
      <c r="N64" s="35"/>
      <c r="O64" s="10">
        <f t="shared" si="3"/>
        <v>0</v>
      </c>
      <c r="P64" s="3">
        <f t="shared" si="9"/>
        <v>0.0026298372981993275</v>
      </c>
    </row>
    <row r="65" spans="1:16" s="3" customFormat="1" ht="24">
      <c r="A65" s="57" t="s">
        <v>158</v>
      </c>
      <c r="B65" s="71" t="s">
        <v>159</v>
      </c>
      <c r="C65" s="47">
        <f>'[1]Місто'!C130</f>
        <v>4052202</v>
      </c>
      <c r="D65" s="47">
        <f>'[1]Місто'!D130</f>
        <v>0</v>
      </c>
      <c r="E65" s="47">
        <f>'[1]Місто'!E130</f>
        <v>0</v>
      </c>
      <c r="F65" s="47">
        <f t="shared" si="11"/>
        <v>0</v>
      </c>
      <c r="G65" s="47">
        <f>'[1]Місто'!G130</f>
        <v>0</v>
      </c>
      <c r="H65" s="47">
        <f>'[1]Місто'!H130</f>
        <v>0</v>
      </c>
      <c r="I65" s="47">
        <f>'[1]Місто'!I130</f>
        <v>0</v>
      </c>
      <c r="J65" s="47">
        <f>'[1]Місто'!J130</f>
        <v>0</v>
      </c>
      <c r="K65" s="47">
        <f>'[1]Місто'!K130</f>
        <v>0</v>
      </c>
      <c r="L65" s="47">
        <f>'[1]Місто'!L130</f>
        <v>0</v>
      </c>
      <c r="M65" s="48">
        <f t="shared" si="12"/>
        <v>4052202</v>
      </c>
      <c r="N65" s="35"/>
      <c r="O65" s="10">
        <f t="shared" si="3"/>
        <v>0</v>
      </c>
      <c r="P65" s="3">
        <f t="shared" si="9"/>
        <v>0.15775917038398096</v>
      </c>
    </row>
    <row r="66" spans="1:16" s="3" customFormat="1" ht="123" customHeight="1">
      <c r="A66" s="57"/>
      <c r="B66" s="93" t="s">
        <v>260</v>
      </c>
      <c r="C66" s="47">
        <f>'[1]Місто'!C131</f>
        <v>4052202</v>
      </c>
      <c r="D66" s="47">
        <f>'[1]Місто'!D131</f>
        <v>0</v>
      </c>
      <c r="E66" s="47">
        <f>'[1]Місто'!E131</f>
        <v>0</v>
      </c>
      <c r="F66" s="47">
        <f t="shared" si="11"/>
        <v>0</v>
      </c>
      <c r="G66" s="47">
        <f>'[1]Місто'!G131</f>
        <v>0</v>
      </c>
      <c r="H66" s="47">
        <f>'[1]Місто'!H131</f>
        <v>0</v>
      </c>
      <c r="I66" s="47">
        <f>'[1]Місто'!I131</f>
        <v>0</v>
      </c>
      <c r="J66" s="47">
        <f>'[1]Місто'!J131</f>
        <v>0</v>
      </c>
      <c r="K66" s="47">
        <f>'[1]Місто'!K131</f>
        <v>0</v>
      </c>
      <c r="L66" s="47">
        <f>'[1]Місто'!L131</f>
        <v>0</v>
      </c>
      <c r="M66" s="48">
        <f t="shared" si="12"/>
        <v>4052202</v>
      </c>
      <c r="N66" s="35"/>
      <c r="O66" s="10">
        <f t="shared" si="3"/>
        <v>0</v>
      </c>
      <c r="P66" s="3">
        <f t="shared" si="9"/>
        <v>0.15775917038398096</v>
      </c>
    </row>
    <row r="67" spans="1:16" s="2" customFormat="1" ht="114.75">
      <c r="A67" s="4" t="s">
        <v>3</v>
      </c>
      <c r="B67" s="7" t="s">
        <v>246</v>
      </c>
      <c r="C67" s="47">
        <f>'[1]Місто'!C132</f>
        <v>4949868</v>
      </c>
      <c r="D67" s="47">
        <f>'[1]Місто'!D132</f>
        <v>0</v>
      </c>
      <c r="E67" s="47">
        <f>'[1]Місто'!E132</f>
        <v>0</v>
      </c>
      <c r="F67" s="11">
        <f t="shared" si="11"/>
        <v>0</v>
      </c>
      <c r="G67" s="47">
        <f>'[1]Місто'!G132</f>
        <v>0</v>
      </c>
      <c r="H67" s="47">
        <f>'[1]Місто'!H132</f>
        <v>0</v>
      </c>
      <c r="I67" s="47">
        <f>'[1]Місто'!I132</f>
        <v>0</v>
      </c>
      <c r="J67" s="47">
        <f>'[1]Місто'!J132</f>
        <v>0</v>
      </c>
      <c r="K67" s="47">
        <f>'[1]Місто'!K132</f>
        <v>0</v>
      </c>
      <c r="L67" s="47">
        <f>'[1]Місто'!L132</f>
        <v>0</v>
      </c>
      <c r="M67" s="12">
        <f t="shared" si="12"/>
        <v>4949868</v>
      </c>
      <c r="O67" s="10">
        <f t="shared" si="3"/>
        <v>0</v>
      </c>
      <c r="P67" s="3">
        <f t="shared" si="9"/>
        <v>0.19270684659605197</v>
      </c>
    </row>
    <row r="68" spans="1:16" s="2" customFormat="1" ht="78" customHeight="1">
      <c r="A68" s="4"/>
      <c r="B68" s="93" t="s">
        <v>213</v>
      </c>
      <c r="C68" s="47">
        <f>'[1]Місто'!C133</f>
        <v>4949868</v>
      </c>
      <c r="D68" s="47">
        <f>'[1]Місто'!D133</f>
        <v>0</v>
      </c>
      <c r="E68" s="47">
        <f>'[1]Місто'!E133</f>
        <v>0</v>
      </c>
      <c r="F68" s="11">
        <f t="shared" si="11"/>
        <v>0</v>
      </c>
      <c r="G68" s="47">
        <f>'[1]Місто'!G133</f>
        <v>0</v>
      </c>
      <c r="H68" s="47">
        <f>'[1]Місто'!H133</f>
        <v>0</v>
      </c>
      <c r="I68" s="47">
        <f>'[1]Місто'!I133</f>
        <v>0</v>
      </c>
      <c r="J68" s="47">
        <f>'[1]Місто'!J133</f>
        <v>0</v>
      </c>
      <c r="K68" s="47">
        <f>'[1]Місто'!K133</f>
        <v>0</v>
      </c>
      <c r="L68" s="47">
        <f>'[1]Місто'!L133</f>
        <v>0</v>
      </c>
      <c r="M68" s="12">
        <f t="shared" si="12"/>
        <v>4949868</v>
      </c>
      <c r="O68" s="10">
        <f t="shared" si="3"/>
        <v>0</v>
      </c>
      <c r="P68" s="3">
        <f t="shared" si="9"/>
        <v>0.19270684659605197</v>
      </c>
    </row>
    <row r="69" spans="1:16" s="2" customFormat="1" ht="114.75">
      <c r="A69" s="4" t="s">
        <v>4</v>
      </c>
      <c r="B69" s="7" t="s">
        <v>247</v>
      </c>
      <c r="C69" s="47">
        <f>'[1]Місто'!C134</f>
        <v>25213</v>
      </c>
      <c r="D69" s="47">
        <f>'[1]Місто'!D134</f>
        <v>0</v>
      </c>
      <c r="E69" s="47">
        <f>'[1]Місто'!E134</f>
        <v>0</v>
      </c>
      <c r="F69" s="11">
        <f t="shared" si="11"/>
        <v>0</v>
      </c>
      <c r="G69" s="47">
        <f>'[1]Місто'!G134</f>
        <v>0</v>
      </c>
      <c r="H69" s="47">
        <f>'[1]Місто'!H134</f>
        <v>0</v>
      </c>
      <c r="I69" s="47">
        <f>'[1]Місто'!I134</f>
        <v>0</v>
      </c>
      <c r="J69" s="47">
        <f>'[1]Місто'!J134</f>
        <v>0</v>
      </c>
      <c r="K69" s="47">
        <f>'[1]Місто'!K134</f>
        <v>0</v>
      </c>
      <c r="L69" s="47">
        <f>'[1]Місто'!L134</f>
        <v>0</v>
      </c>
      <c r="M69" s="12">
        <f t="shared" si="12"/>
        <v>25213</v>
      </c>
      <c r="O69" s="10">
        <f t="shared" si="3"/>
        <v>0</v>
      </c>
      <c r="P69" s="3">
        <f t="shared" si="9"/>
        <v>0.0009815853116136143</v>
      </c>
    </row>
    <row r="70" spans="1:16" s="2" customFormat="1" ht="44.25" customHeight="1">
      <c r="A70" s="4"/>
      <c r="B70" s="93" t="s">
        <v>214</v>
      </c>
      <c r="C70" s="47">
        <f>'[1]Місто'!C135</f>
        <v>25213</v>
      </c>
      <c r="D70" s="47">
        <f>'[1]Місто'!D135</f>
        <v>0</v>
      </c>
      <c r="E70" s="47">
        <f>'[1]Місто'!E135</f>
        <v>0</v>
      </c>
      <c r="F70" s="11">
        <f t="shared" si="11"/>
        <v>0</v>
      </c>
      <c r="G70" s="47">
        <f>'[1]Місто'!G135</f>
        <v>0</v>
      </c>
      <c r="H70" s="47">
        <f>'[1]Місто'!H135</f>
        <v>0</v>
      </c>
      <c r="I70" s="47">
        <f>'[1]Місто'!I135</f>
        <v>0</v>
      </c>
      <c r="J70" s="47">
        <f>'[1]Місто'!J135</f>
        <v>0</v>
      </c>
      <c r="K70" s="47">
        <f>'[1]Місто'!K135</f>
        <v>0</v>
      </c>
      <c r="L70" s="47">
        <f>'[1]Місто'!L135</f>
        <v>0</v>
      </c>
      <c r="M70" s="12">
        <f t="shared" si="12"/>
        <v>25213</v>
      </c>
      <c r="O70" s="10">
        <f t="shared" si="3"/>
        <v>0</v>
      </c>
      <c r="P70" s="3">
        <f t="shared" si="9"/>
        <v>0.0009815853116136143</v>
      </c>
    </row>
    <row r="71" spans="1:16" s="3" customFormat="1" ht="12.75">
      <c r="A71" s="57" t="s">
        <v>78</v>
      </c>
      <c r="B71" s="74" t="s">
        <v>97</v>
      </c>
      <c r="C71" s="47">
        <f>'[1]Місто'!C136</f>
        <v>6625727</v>
      </c>
      <c r="D71" s="47">
        <f>'[1]Місто'!D136</f>
        <v>0</v>
      </c>
      <c r="E71" s="47">
        <f>'[1]Місто'!E136</f>
        <v>0</v>
      </c>
      <c r="F71" s="47">
        <f t="shared" si="11"/>
        <v>0</v>
      </c>
      <c r="G71" s="47">
        <f>'[1]Місто'!G136</f>
        <v>0</v>
      </c>
      <c r="H71" s="47">
        <f>'[1]Місто'!H136</f>
        <v>0</v>
      </c>
      <c r="I71" s="47">
        <f>'[1]Місто'!I136</f>
        <v>0</v>
      </c>
      <c r="J71" s="47">
        <f>'[1]Місто'!J136</f>
        <v>0</v>
      </c>
      <c r="K71" s="47">
        <f>'[1]Місто'!K136</f>
        <v>0</v>
      </c>
      <c r="L71" s="47">
        <f>'[1]Місто'!L136</f>
        <v>0</v>
      </c>
      <c r="M71" s="48">
        <f t="shared" si="12"/>
        <v>6625727</v>
      </c>
      <c r="N71" s="35"/>
      <c r="O71" s="10">
        <f t="shared" si="3"/>
        <v>0</v>
      </c>
      <c r="P71" s="3">
        <f t="shared" si="9"/>
        <v>0.25795091032252165</v>
      </c>
    </row>
    <row r="72" spans="1:16" s="3" customFormat="1" ht="46.5" customHeight="1">
      <c r="A72" s="57"/>
      <c r="B72" s="93" t="s">
        <v>229</v>
      </c>
      <c r="C72" s="47">
        <f>'[1]Місто'!C137</f>
        <v>6625727</v>
      </c>
      <c r="D72" s="47">
        <f>'[1]Місто'!D137</f>
        <v>0</v>
      </c>
      <c r="E72" s="47">
        <f>'[1]Місто'!E137</f>
        <v>0</v>
      </c>
      <c r="F72" s="47">
        <f t="shared" si="11"/>
        <v>0</v>
      </c>
      <c r="G72" s="47">
        <f>'[1]Місто'!G137</f>
        <v>0</v>
      </c>
      <c r="H72" s="47">
        <f>'[1]Місто'!H137</f>
        <v>0</v>
      </c>
      <c r="I72" s="47">
        <f>'[1]Місто'!I137</f>
        <v>0</v>
      </c>
      <c r="J72" s="47">
        <f>'[1]Місто'!J137</f>
        <v>0</v>
      </c>
      <c r="K72" s="47">
        <f>'[1]Місто'!K137</f>
        <v>0</v>
      </c>
      <c r="L72" s="47">
        <f>'[1]Місто'!L137</f>
        <v>0</v>
      </c>
      <c r="M72" s="48">
        <f t="shared" si="12"/>
        <v>6625727</v>
      </c>
      <c r="N72" s="35"/>
      <c r="O72" s="10">
        <f t="shared" si="3"/>
        <v>0</v>
      </c>
      <c r="P72" s="3">
        <f t="shared" si="9"/>
        <v>0.25795091032252165</v>
      </c>
    </row>
    <row r="73" spans="1:16" s="3" customFormat="1" ht="25.5">
      <c r="A73" s="57" t="s">
        <v>79</v>
      </c>
      <c r="B73" s="74" t="s">
        <v>157</v>
      </c>
      <c r="C73" s="47">
        <f>'[1]Місто'!C138</f>
        <v>88567814</v>
      </c>
      <c r="D73" s="47">
        <f>'[1]Місто'!D138</f>
        <v>0</v>
      </c>
      <c r="E73" s="47">
        <f>'[1]Місто'!E138</f>
        <v>0</v>
      </c>
      <c r="F73" s="47">
        <f t="shared" si="11"/>
        <v>0</v>
      </c>
      <c r="G73" s="47">
        <f>'[1]Місто'!G138</f>
        <v>0</v>
      </c>
      <c r="H73" s="47">
        <f>'[1]Місто'!H138</f>
        <v>0</v>
      </c>
      <c r="I73" s="47">
        <f>'[1]Місто'!I138</f>
        <v>0</v>
      </c>
      <c r="J73" s="47">
        <f>'[1]Місто'!J138</f>
        <v>0</v>
      </c>
      <c r="K73" s="47">
        <f>'[1]Місто'!K138</f>
        <v>0</v>
      </c>
      <c r="L73" s="47">
        <f>'[1]Місто'!L138</f>
        <v>0</v>
      </c>
      <c r="M73" s="48">
        <f t="shared" si="12"/>
        <v>88567814</v>
      </c>
      <c r="N73" s="35"/>
      <c r="O73" s="10">
        <f t="shared" si="3"/>
        <v>0</v>
      </c>
      <c r="P73" s="3">
        <f t="shared" si="9"/>
        <v>3.4480968271973444</v>
      </c>
    </row>
    <row r="74" spans="1:16" s="3" customFormat="1" ht="46.5" customHeight="1">
      <c r="A74" s="57"/>
      <c r="B74" s="93" t="s">
        <v>229</v>
      </c>
      <c r="C74" s="47">
        <f>'[1]Місто'!C139</f>
        <v>88567814</v>
      </c>
      <c r="D74" s="47">
        <f>'[1]Місто'!D139</f>
        <v>0</v>
      </c>
      <c r="E74" s="47">
        <f>'[1]Місто'!E139</f>
        <v>0</v>
      </c>
      <c r="F74" s="47">
        <f t="shared" si="11"/>
        <v>0</v>
      </c>
      <c r="G74" s="47">
        <f>'[1]Місто'!G139</f>
        <v>0</v>
      </c>
      <c r="H74" s="47">
        <f>'[1]Місто'!H139</f>
        <v>0</v>
      </c>
      <c r="I74" s="47">
        <f>'[1]Місто'!I139</f>
        <v>0</v>
      </c>
      <c r="J74" s="47">
        <f>'[1]Місто'!J139</f>
        <v>0</v>
      </c>
      <c r="K74" s="47">
        <f>'[1]Місто'!K139</f>
        <v>0</v>
      </c>
      <c r="L74" s="47">
        <f>'[1]Місто'!L139</f>
        <v>0</v>
      </c>
      <c r="M74" s="48">
        <f t="shared" si="12"/>
        <v>88567814</v>
      </c>
      <c r="N74" s="35"/>
      <c r="O74" s="10">
        <f t="shared" si="3"/>
        <v>0</v>
      </c>
      <c r="P74" s="3">
        <f t="shared" si="9"/>
        <v>3.4480968271973444</v>
      </c>
    </row>
    <row r="75" spans="1:16" s="3" customFormat="1" ht="12.75">
      <c r="A75" s="57" t="s">
        <v>80</v>
      </c>
      <c r="B75" s="7" t="s">
        <v>195</v>
      </c>
      <c r="C75" s="47">
        <f>'[1]Місто'!C140</f>
        <v>314682124</v>
      </c>
      <c r="D75" s="47">
        <f>'[1]Місто'!D140</f>
        <v>0</v>
      </c>
      <c r="E75" s="47">
        <f>'[1]Місто'!E140</f>
        <v>0</v>
      </c>
      <c r="F75" s="47">
        <f t="shared" si="11"/>
        <v>0</v>
      </c>
      <c r="G75" s="47">
        <f>'[1]Місто'!G140</f>
        <v>0</v>
      </c>
      <c r="H75" s="47">
        <f>'[1]Місто'!H140</f>
        <v>0</v>
      </c>
      <c r="I75" s="47">
        <f>'[1]Місто'!I140</f>
        <v>0</v>
      </c>
      <c r="J75" s="47">
        <f>'[1]Місто'!J140</f>
        <v>0</v>
      </c>
      <c r="K75" s="47">
        <f>'[1]Місто'!K140</f>
        <v>0</v>
      </c>
      <c r="L75" s="47">
        <f>'[1]Місто'!L140</f>
        <v>0</v>
      </c>
      <c r="M75" s="48">
        <f t="shared" si="12"/>
        <v>314682124</v>
      </c>
      <c r="N75" s="35"/>
      <c r="O75" s="10">
        <f t="shared" si="3"/>
        <v>0</v>
      </c>
      <c r="P75" s="3">
        <f t="shared" si="9"/>
        <v>12.251114534001271</v>
      </c>
    </row>
    <row r="76" spans="1:16" s="3" customFormat="1" ht="44.25" customHeight="1">
      <c r="A76" s="57"/>
      <c r="B76" s="93" t="s">
        <v>229</v>
      </c>
      <c r="C76" s="47">
        <f>'[1]Місто'!C141</f>
        <v>314682124</v>
      </c>
      <c r="D76" s="47">
        <f>'[1]Місто'!D141</f>
        <v>0</v>
      </c>
      <c r="E76" s="47">
        <f>'[1]Місто'!E141</f>
        <v>0</v>
      </c>
      <c r="F76" s="47">
        <f t="shared" si="11"/>
        <v>0</v>
      </c>
      <c r="G76" s="47">
        <f>'[1]Місто'!G141</f>
        <v>0</v>
      </c>
      <c r="H76" s="47">
        <f>'[1]Місто'!H141</f>
        <v>0</v>
      </c>
      <c r="I76" s="47">
        <f>'[1]Місто'!I141</f>
        <v>0</v>
      </c>
      <c r="J76" s="47">
        <f>'[1]Місто'!J141</f>
        <v>0</v>
      </c>
      <c r="K76" s="47">
        <f>'[1]Місто'!K141</f>
        <v>0</v>
      </c>
      <c r="L76" s="47">
        <f>'[1]Місто'!L141</f>
        <v>0</v>
      </c>
      <c r="M76" s="48">
        <f t="shared" si="12"/>
        <v>314682124</v>
      </c>
      <c r="N76" s="35"/>
      <c r="O76" s="10">
        <f t="shared" si="3"/>
        <v>0</v>
      </c>
      <c r="P76" s="3">
        <f t="shared" si="9"/>
        <v>12.251114534001271</v>
      </c>
    </row>
    <row r="77" spans="1:16" s="3" customFormat="1" ht="23.25" customHeight="1">
      <c r="A77" s="57" t="s">
        <v>67</v>
      </c>
      <c r="B77" s="13" t="s">
        <v>187</v>
      </c>
      <c r="C77" s="47">
        <f>'[1]Місто'!C142</f>
        <v>29614163</v>
      </c>
      <c r="D77" s="47">
        <f>'[1]Місто'!D142</f>
        <v>0</v>
      </c>
      <c r="E77" s="47">
        <f>'[1]Місто'!E142</f>
        <v>0</v>
      </c>
      <c r="F77" s="47">
        <f t="shared" si="11"/>
        <v>0</v>
      </c>
      <c r="G77" s="47">
        <f>'[1]Місто'!G142</f>
        <v>0</v>
      </c>
      <c r="H77" s="47">
        <f>'[1]Місто'!H142</f>
        <v>0</v>
      </c>
      <c r="I77" s="47">
        <f>'[1]Місто'!I142</f>
        <v>0</v>
      </c>
      <c r="J77" s="47">
        <f>'[1]Місто'!J142</f>
        <v>0</v>
      </c>
      <c r="K77" s="47">
        <f>'[1]Місто'!K142</f>
        <v>0</v>
      </c>
      <c r="L77" s="47">
        <f>'[1]Місто'!L142</f>
        <v>0</v>
      </c>
      <c r="M77" s="48">
        <f t="shared" si="12"/>
        <v>29614163</v>
      </c>
      <c r="N77" s="35"/>
      <c r="O77" s="10">
        <f t="shared" si="3"/>
        <v>0</v>
      </c>
      <c r="P77" s="3">
        <f t="shared" si="9"/>
        <v>1.1529301319371503</v>
      </c>
    </row>
    <row r="78" spans="1:16" s="3" customFormat="1" ht="45" customHeight="1">
      <c r="A78" s="57"/>
      <c r="B78" s="93" t="s">
        <v>229</v>
      </c>
      <c r="C78" s="47">
        <f>'[1]Місто'!C143</f>
        <v>29614163</v>
      </c>
      <c r="D78" s="47">
        <f>'[1]Місто'!D143</f>
        <v>0</v>
      </c>
      <c r="E78" s="47">
        <f>'[1]Місто'!E143</f>
        <v>0</v>
      </c>
      <c r="F78" s="47">
        <f t="shared" si="11"/>
        <v>0</v>
      </c>
      <c r="G78" s="47">
        <f>'[1]Місто'!G143</f>
        <v>0</v>
      </c>
      <c r="H78" s="47">
        <f>'[1]Місто'!H143</f>
        <v>0</v>
      </c>
      <c r="I78" s="47">
        <f>'[1]Місто'!I143</f>
        <v>0</v>
      </c>
      <c r="J78" s="47">
        <f>'[1]Місто'!J143</f>
        <v>0</v>
      </c>
      <c r="K78" s="47">
        <f>'[1]Місто'!K143</f>
        <v>0</v>
      </c>
      <c r="L78" s="47">
        <f>'[1]Місто'!L143</f>
        <v>0</v>
      </c>
      <c r="M78" s="48">
        <f t="shared" si="12"/>
        <v>29614163</v>
      </c>
      <c r="N78" s="35"/>
      <c r="O78" s="10">
        <f t="shared" si="3"/>
        <v>0</v>
      </c>
      <c r="P78" s="3">
        <f t="shared" si="9"/>
        <v>1.1529301319371503</v>
      </c>
    </row>
    <row r="79" spans="1:16" s="3" customFormat="1" ht="12.75">
      <c r="A79" s="57" t="s">
        <v>100</v>
      </c>
      <c r="B79" s="13" t="s">
        <v>101</v>
      </c>
      <c r="C79" s="47">
        <f>'[1]Місто'!C144</f>
        <v>68491986</v>
      </c>
      <c r="D79" s="47">
        <f>'[1]Місто'!D144</f>
        <v>0</v>
      </c>
      <c r="E79" s="47">
        <f>'[1]Місто'!E144</f>
        <v>0</v>
      </c>
      <c r="F79" s="47">
        <f t="shared" si="11"/>
        <v>0</v>
      </c>
      <c r="G79" s="47">
        <f>'[1]Місто'!G144</f>
        <v>0</v>
      </c>
      <c r="H79" s="47">
        <f>'[1]Місто'!H144</f>
        <v>0</v>
      </c>
      <c r="I79" s="47">
        <f>'[1]Місто'!I144</f>
        <v>0</v>
      </c>
      <c r="J79" s="47">
        <f>'[1]Місто'!J144</f>
        <v>0</v>
      </c>
      <c r="K79" s="47">
        <f>'[1]Місто'!K144</f>
        <v>0</v>
      </c>
      <c r="L79" s="47">
        <f>'[1]Місто'!L144</f>
        <v>0</v>
      </c>
      <c r="M79" s="48">
        <f t="shared" si="12"/>
        <v>68491986</v>
      </c>
      <c r="N79" s="35"/>
      <c r="O79" s="10">
        <f t="shared" si="3"/>
        <v>0</v>
      </c>
      <c r="P79" s="3">
        <f t="shared" si="9"/>
        <v>2.6665104279873604</v>
      </c>
    </row>
    <row r="80" spans="1:16" s="3" customFormat="1" ht="56.25">
      <c r="A80" s="57"/>
      <c r="B80" s="93" t="s">
        <v>229</v>
      </c>
      <c r="C80" s="47">
        <f>'[1]Місто'!C145</f>
        <v>68491986</v>
      </c>
      <c r="D80" s="47">
        <f>'[1]Місто'!D145</f>
        <v>0</v>
      </c>
      <c r="E80" s="47">
        <f>'[1]Місто'!E145</f>
        <v>0</v>
      </c>
      <c r="F80" s="47">
        <f t="shared" si="11"/>
        <v>0</v>
      </c>
      <c r="G80" s="47">
        <f>'[1]Місто'!G145</f>
        <v>0</v>
      </c>
      <c r="H80" s="47">
        <f>'[1]Місто'!H145</f>
        <v>0</v>
      </c>
      <c r="I80" s="47">
        <f>'[1]Місто'!I145</f>
        <v>0</v>
      </c>
      <c r="J80" s="47">
        <f>'[1]Місто'!J145</f>
        <v>0</v>
      </c>
      <c r="K80" s="47">
        <f>'[1]Місто'!K145</f>
        <v>0</v>
      </c>
      <c r="L80" s="47">
        <f>'[1]Місто'!L145</f>
        <v>0</v>
      </c>
      <c r="M80" s="48">
        <f t="shared" si="12"/>
        <v>68491986</v>
      </c>
      <c r="N80" s="35"/>
      <c r="O80" s="10">
        <f t="shared" si="3"/>
        <v>0</v>
      </c>
      <c r="P80" s="3">
        <f t="shared" si="9"/>
        <v>2.6665104279873604</v>
      </c>
    </row>
    <row r="81" spans="1:16" s="2" customFormat="1" ht="12.75">
      <c r="A81" s="57" t="s">
        <v>152</v>
      </c>
      <c r="B81" s="7" t="s">
        <v>153</v>
      </c>
      <c r="C81" s="47">
        <f>'[1]Місто'!C146</f>
        <v>9207533</v>
      </c>
      <c r="D81" s="47">
        <f>'[1]Місто'!D146</f>
        <v>0</v>
      </c>
      <c r="E81" s="47">
        <f>'[1]Місто'!E146</f>
        <v>0</v>
      </c>
      <c r="F81" s="58">
        <f t="shared" si="11"/>
        <v>0</v>
      </c>
      <c r="G81" s="47">
        <f>'[1]Місто'!G146</f>
        <v>0</v>
      </c>
      <c r="H81" s="47">
        <f>'[1]Місто'!H146</f>
        <v>0</v>
      </c>
      <c r="I81" s="47">
        <f>'[1]Місто'!I146</f>
        <v>0</v>
      </c>
      <c r="J81" s="47">
        <f>'[1]Місто'!J146</f>
        <v>0</v>
      </c>
      <c r="K81" s="47">
        <f>'[1]Місто'!K146</f>
        <v>0</v>
      </c>
      <c r="L81" s="47">
        <f>'[1]Місто'!L146</f>
        <v>0</v>
      </c>
      <c r="M81" s="58">
        <f t="shared" si="12"/>
        <v>9207533</v>
      </c>
      <c r="N81" s="38"/>
      <c r="O81" s="10">
        <f aca="true" t="shared" si="13" ref="O81:O153">F81-K81</f>
        <v>0</v>
      </c>
      <c r="P81" s="3">
        <f aca="true" t="shared" si="14" ref="P81:P153">C81/$C$178*100</f>
        <v>0.35846504378684163</v>
      </c>
    </row>
    <row r="82" spans="1:16" s="2" customFormat="1" ht="47.25" customHeight="1">
      <c r="A82" s="57"/>
      <c r="B82" s="93" t="s">
        <v>229</v>
      </c>
      <c r="C82" s="47">
        <f>'[1]Місто'!C147</f>
        <v>9207533</v>
      </c>
      <c r="D82" s="47">
        <f>'[1]Місто'!D147</f>
        <v>0</v>
      </c>
      <c r="E82" s="47">
        <f>'[1]Місто'!E147</f>
        <v>0</v>
      </c>
      <c r="F82" s="58">
        <f t="shared" si="11"/>
        <v>0</v>
      </c>
      <c r="G82" s="47">
        <f>'[1]Місто'!G147</f>
        <v>0</v>
      </c>
      <c r="H82" s="47">
        <f>'[1]Місто'!H147</f>
        <v>0</v>
      </c>
      <c r="I82" s="47">
        <f>'[1]Місто'!I147</f>
        <v>0</v>
      </c>
      <c r="J82" s="47">
        <f>'[1]Місто'!J147</f>
        <v>0</v>
      </c>
      <c r="K82" s="47">
        <f>'[1]Місто'!K147</f>
        <v>0</v>
      </c>
      <c r="L82" s="47">
        <f>'[1]Місто'!L147</f>
        <v>0</v>
      </c>
      <c r="M82" s="58">
        <f t="shared" si="12"/>
        <v>9207533</v>
      </c>
      <c r="N82" s="38"/>
      <c r="O82" s="10">
        <f t="shared" si="13"/>
        <v>0</v>
      </c>
      <c r="P82" s="3">
        <f t="shared" si="14"/>
        <v>0.35846504378684163</v>
      </c>
    </row>
    <row r="83" spans="1:16" s="2" customFormat="1" ht="12.75">
      <c r="A83" s="69" t="s">
        <v>188</v>
      </c>
      <c r="B83" s="7" t="s">
        <v>189</v>
      </c>
      <c r="C83" s="47">
        <f>'[1]Місто'!C148</f>
        <v>1423762</v>
      </c>
      <c r="D83" s="47">
        <f>'[1]Місто'!D148</f>
        <v>0</v>
      </c>
      <c r="E83" s="47">
        <f>'[1]Місто'!E148</f>
        <v>0</v>
      </c>
      <c r="F83" s="58">
        <f t="shared" si="11"/>
        <v>0</v>
      </c>
      <c r="G83" s="47">
        <f>'[1]Місто'!G148</f>
        <v>0</v>
      </c>
      <c r="H83" s="47">
        <f>'[1]Місто'!H148</f>
        <v>0</v>
      </c>
      <c r="I83" s="47">
        <f>'[1]Місто'!I148</f>
        <v>0</v>
      </c>
      <c r="J83" s="47">
        <f>'[1]Місто'!J148</f>
        <v>0</v>
      </c>
      <c r="K83" s="47">
        <f>'[1]Місто'!K148</f>
        <v>0</v>
      </c>
      <c r="L83" s="47">
        <f>'[1]Місто'!L148</f>
        <v>0</v>
      </c>
      <c r="M83" s="58">
        <f t="shared" si="12"/>
        <v>1423762</v>
      </c>
      <c r="N83" s="38"/>
      <c r="O83" s="10">
        <f t="shared" si="13"/>
        <v>0</v>
      </c>
      <c r="P83" s="3">
        <f t="shared" si="14"/>
        <v>0.055429495356904085</v>
      </c>
    </row>
    <row r="84" spans="1:16" s="2" customFormat="1" ht="46.5" customHeight="1">
      <c r="A84" s="57"/>
      <c r="B84" s="93" t="s">
        <v>229</v>
      </c>
      <c r="C84" s="47">
        <f>'[1]Місто'!C149</f>
        <v>1423762</v>
      </c>
      <c r="D84" s="47">
        <f>'[1]Місто'!D149</f>
        <v>0</v>
      </c>
      <c r="E84" s="47">
        <f>'[1]Місто'!E149</f>
        <v>0</v>
      </c>
      <c r="F84" s="58">
        <f t="shared" si="11"/>
        <v>0</v>
      </c>
      <c r="G84" s="47">
        <f>'[1]Місто'!G149</f>
        <v>0</v>
      </c>
      <c r="H84" s="47">
        <f>'[1]Місто'!H149</f>
        <v>0</v>
      </c>
      <c r="I84" s="47">
        <f>'[1]Місто'!I149</f>
        <v>0</v>
      </c>
      <c r="J84" s="47">
        <f>'[1]Місто'!J149</f>
        <v>0</v>
      </c>
      <c r="K84" s="47">
        <f>'[1]Місто'!K149</f>
        <v>0</v>
      </c>
      <c r="L84" s="47">
        <f>'[1]Місто'!L149</f>
        <v>0</v>
      </c>
      <c r="M84" s="58">
        <f t="shared" si="12"/>
        <v>1423762</v>
      </c>
      <c r="N84" s="38"/>
      <c r="O84" s="10">
        <f t="shared" si="13"/>
        <v>0</v>
      </c>
      <c r="P84" s="3">
        <f t="shared" si="14"/>
        <v>0.055429495356904085</v>
      </c>
    </row>
    <row r="85" spans="1:16" s="3" customFormat="1" ht="23.25" customHeight="1">
      <c r="A85" s="57" t="s">
        <v>95</v>
      </c>
      <c r="B85" s="13" t="s">
        <v>98</v>
      </c>
      <c r="C85" s="47">
        <f>'[1]Місто'!C150</f>
        <v>18550556</v>
      </c>
      <c r="D85" s="47">
        <f>'[1]Місто'!D150</f>
        <v>0</v>
      </c>
      <c r="E85" s="47">
        <f>'[1]Місто'!E150</f>
        <v>0</v>
      </c>
      <c r="F85" s="47">
        <f t="shared" si="11"/>
        <v>0</v>
      </c>
      <c r="G85" s="47">
        <f>'[1]Місто'!G150</f>
        <v>0</v>
      </c>
      <c r="H85" s="47">
        <f>'[1]Місто'!H150</f>
        <v>0</v>
      </c>
      <c r="I85" s="47">
        <f>'[1]Місто'!I150</f>
        <v>0</v>
      </c>
      <c r="J85" s="47">
        <f>'[1]Місто'!J150</f>
        <v>0</v>
      </c>
      <c r="K85" s="47">
        <f>'[1]Місто'!K150</f>
        <v>0</v>
      </c>
      <c r="L85" s="47">
        <f>'[1]Місто'!L150</f>
        <v>0</v>
      </c>
      <c r="M85" s="48">
        <f t="shared" si="12"/>
        <v>18550556</v>
      </c>
      <c r="N85" s="35"/>
      <c r="O85" s="10">
        <f t="shared" si="13"/>
        <v>0</v>
      </c>
      <c r="P85" s="3">
        <f t="shared" si="14"/>
        <v>0.7222049455386429</v>
      </c>
    </row>
    <row r="86" spans="1:16" s="3" customFormat="1" ht="47.25" customHeight="1">
      <c r="A86" s="57"/>
      <c r="B86" s="93" t="s">
        <v>229</v>
      </c>
      <c r="C86" s="47">
        <f>'[1]Місто'!C151</f>
        <v>18550556</v>
      </c>
      <c r="D86" s="47">
        <f>'[1]Місто'!D151</f>
        <v>0</v>
      </c>
      <c r="E86" s="47">
        <f>'[1]Місто'!E151</f>
        <v>0</v>
      </c>
      <c r="F86" s="47">
        <f t="shared" si="11"/>
        <v>0</v>
      </c>
      <c r="G86" s="47">
        <f>'[1]Місто'!G151</f>
        <v>0</v>
      </c>
      <c r="H86" s="47">
        <f>'[1]Місто'!H151</f>
        <v>0</v>
      </c>
      <c r="I86" s="47">
        <f>'[1]Місто'!I151</f>
        <v>0</v>
      </c>
      <c r="J86" s="47">
        <f>'[1]Місто'!J151</f>
        <v>0</v>
      </c>
      <c r="K86" s="47">
        <f>'[1]Місто'!K151</f>
        <v>0</v>
      </c>
      <c r="L86" s="47">
        <f>'[1]Місто'!L151</f>
        <v>0</v>
      </c>
      <c r="M86" s="48">
        <f t="shared" si="12"/>
        <v>18550556</v>
      </c>
      <c r="N86" s="35"/>
      <c r="O86" s="10">
        <f t="shared" si="13"/>
        <v>0</v>
      </c>
      <c r="P86" s="3">
        <f t="shared" si="14"/>
        <v>0.7222049455386429</v>
      </c>
    </row>
    <row r="87" spans="1:16" s="3" customFormat="1" ht="23.25" customHeight="1">
      <c r="A87" s="59" t="s">
        <v>68</v>
      </c>
      <c r="B87" s="84" t="s">
        <v>184</v>
      </c>
      <c r="C87" s="47">
        <f>'[1]Місто'!C152</f>
        <v>37536204</v>
      </c>
      <c r="D87" s="47">
        <f>'[1]Місто'!D152</f>
        <v>0</v>
      </c>
      <c r="E87" s="47">
        <f>'[1]Місто'!E152</f>
        <v>0</v>
      </c>
      <c r="F87" s="47">
        <f t="shared" si="11"/>
        <v>0</v>
      </c>
      <c r="G87" s="47">
        <f>'[1]Місто'!G152</f>
        <v>0</v>
      </c>
      <c r="H87" s="47">
        <f>'[1]Місто'!H152</f>
        <v>0</v>
      </c>
      <c r="I87" s="47">
        <f>'[1]Місто'!I152</f>
        <v>0</v>
      </c>
      <c r="J87" s="47">
        <f>'[1]Місто'!J152</f>
        <v>0</v>
      </c>
      <c r="K87" s="47">
        <f>'[1]Місто'!K152</f>
        <v>0</v>
      </c>
      <c r="L87" s="47">
        <f>'[1]Місто'!L152</f>
        <v>0</v>
      </c>
      <c r="M87" s="48">
        <f t="shared" si="12"/>
        <v>37536204</v>
      </c>
      <c r="N87" s="35"/>
      <c r="O87" s="10">
        <f t="shared" si="13"/>
        <v>0</v>
      </c>
      <c r="P87" s="3">
        <f t="shared" si="14"/>
        <v>1.4613487684976878</v>
      </c>
    </row>
    <row r="88" spans="1:16" s="3" customFormat="1" ht="68.25" customHeight="1">
      <c r="A88" s="59"/>
      <c r="B88" s="93" t="s">
        <v>213</v>
      </c>
      <c r="C88" s="47">
        <f>'[1]Місто'!C153</f>
        <v>37536204</v>
      </c>
      <c r="D88" s="47">
        <f>'[1]Місто'!D153</f>
        <v>0</v>
      </c>
      <c r="E88" s="47">
        <f>'[1]Місто'!E153</f>
        <v>0</v>
      </c>
      <c r="F88" s="47">
        <f t="shared" si="11"/>
        <v>0</v>
      </c>
      <c r="G88" s="47">
        <f>'[1]Місто'!G153</f>
        <v>0</v>
      </c>
      <c r="H88" s="47">
        <f>'[1]Місто'!H153</f>
        <v>0</v>
      </c>
      <c r="I88" s="47">
        <f>'[1]Місто'!I153</f>
        <v>0</v>
      </c>
      <c r="J88" s="47">
        <f>'[1]Місто'!J153</f>
        <v>0</v>
      </c>
      <c r="K88" s="47">
        <f>'[1]Місто'!K153</f>
        <v>0</v>
      </c>
      <c r="L88" s="47">
        <f>'[1]Місто'!L153</f>
        <v>0</v>
      </c>
      <c r="M88" s="48">
        <f t="shared" si="12"/>
        <v>37536204</v>
      </c>
      <c r="N88" s="35"/>
      <c r="O88" s="10">
        <f t="shared" si="13"/>
        <v>0</v>
      </c>
      <c r="P88" s="3">
        <f t="shared" si="14"/>
        <v>1.4613487684976878</v>
      </c>
    </row>
    <row r="89" spans="1:16" s="3" customFormat="1" ht="36.75" customHeight="1">
      <c r="A89" s="69" t="s">
        <v>185</v>
      </c>
      <c r="B89" s="85" t="s">
        <v>186</v>
      </c>
      <c r="C89" s="47">
        <f>'[1]Місто'!C154</f>
        <v>74585</v>
      </c>
      <c r="D89" s="47">
        <f>'[1]Місто'!D154</f>
        <v>0</v>
      </c>
      <c r="E89" s="47">
        <f>'[1]Місто'!E154</f>
        <v>0</v>
      </c>
      <c r="F89" s="47">
        <f t="shared" si="11"/>
        <v>0</v>
      </c>
      <c r="G89" s="47">
        <f>'[1]Місто'!G154</f>
        <v>0</v>
      </c>
      <c r="H89" s="47">
        <f>'[1]Місто'!H154</f>
        <v>0</v>
      </c>
      <c r="I89" s="47">
        <f>'[1]Місто'!I154</f>
        <v>0</v>
      </c>
      <c r="J89" s="47">
        <f>'[1]Місто'!J154</f>
        <v>0</v>
      </c>
      <c r="K89" s="47">
        <f>'[1]Місто'!K154</f>
        <v>0</v>
      </c>
      <c r="L89" s="47">
        <f>'[1]Місто'!L154</f>
        <v>0</v>
      </c>
      <c r="M89" s="48">
        <f t="shared" si="12"/>
        <v>74585</v>
      </c>
      <c r="N89" s="35"/>
      <c r="O89" s="10">
        <f t="shared" si="13"/>
        <v>0</v>
      </c>
      <c r="P89" s="3">
        <f t="shared" si="14"/>
        <v>0.0029037219080117966</v>
      </c>
    </row>
    <row r="90" spans="1:16" s="3" customFormat="1" ht="44.25" customHeight="1">
      <c r="A90" s="59"/>
      <c r="B90" s="93" t="s">
        <v>214</v>
      </c>
      <c r="C90" s="47">
        <f>'[1]Місто'!C155</f>
        <v>74585</v>
      </c>
      <c r="D90" s="47">
        <f>'[1]Місто'!D155</f>
        <v>0</v>
      </c>
      <c r="E90" s="47">
        <f>'[1]Місто'!E155</f>
        <v>0</v>
      </c>
      <c r="F90" s="47">
        <f t="shared" si="11"/>
        <v>0</v>
      </c>
      <c r="G90" s="47">
        <f>'[1]Місто'!G155</f>
        <v>0</v>
      </c>
      <c r="H90" s="47">
        <f>'[1]Місто'!H155</f>
        <v>0</v>
      </c>
      <c r="I90" s="47">
        <f>'[1]Місто'!I155</f>
        <v>0</v>
      </c>
      <c r="J90" s="47">
        <f>'[1]Місто'!J155</f>
        <v>0</v>
      </c>
      <c r="K90" s="47">
        <f>'[1]Місто'!K155</f>
        <v>0</v>
      </c>
      <c r="L90" s="47">
        <f>'[1]Місто'!L155</f>
        <v>0</v>
      </c>
      <c r="M90" s="48">
        <f aca="true" t="shared" si="15" ref="M90:M125">C90+F90</f>
        <v>74585</v>
      </c>
      <c r="N90" s="35"/>
      <c r="O90" s="10">
        <f t="shared" si="13"/>
        <v>0</v>
      </c>
      <c r="P90" s="3">
        <f t="shared" si="14"/>
        <v>0.0029037219080117966</v>
      </c>
    </row>
    <row r="91" spans="1:16" s="3" customFormat="1" ht="23.25" customHeight="1">
      <c r="A91" s="44" t="s">
        <v>32</v>
      </c>
      <c r="B91" s="49" t="s">
        <v>96</v>
      </c>
      <c r="C91" s="47">
        <f>'[1]Місто'!$C$243+'[1]Місто'!$C$156+'[1]Місто'!$C$314</f>
        <v>11765400</v>
      </c>
      <c r="D91" s="47">
        <f>'[1]Місто'!D156+'[1]Місто'!D314</f>
        <v>0</v>
      </c>
      <c r="E91" s="47">
        <f>'[1]Місто'!E156+'[1]Місто'!E314</f>
        <v>0</v>
      </c>
      <c r="F91" s="47">
        <f>'[1]Місто'!F156+'[1]Місто'!F314</f>
        <v>0</v>
      </c>
      <c r="G91" s="47">
        <f>'[1]Місто'!G156+'[1]Місто'!G314</f>
        <v>0</v>
      </c>
      <c r="H91" s="47">
        <f>'[1]Місто'!H156+'[1]Місто'!H314</f>
        <v>0</v>
      </c>
      <c r="I91" s="47">
        <f>'[1]Місто'!I156+'[1]Місто'!I314</f>
        <v>0</v>
      </c>
      <c r="J91" s="47">
        <f>'[1]Місто'!J156+'[1]Місто'!J314</f>
        <v>0</v>
      </c>
      <c r="K91" s="47">
        <f>'[1]Місто'!K156+'[1]Місто'!K314</f>
        <v>0</v>
      </c>
      <c r="L91" s="47">
        <f>'[1]Місто'!L156+'[1]Місто'!L314</f>
        <v>0</v>
      </c>
      <c r="M91" s="48">
        <f t="shared" si="15"/>
        <v>11765400</v>
      </c>
      <c r="N91" s="35"/>
      <c r="O91" s="10">
        <f t="shared" si="13"/>
        <v>0</v>
      </c>
      <c r="P91" s="3">
        <f t="shared" si="14"/>
        <v>0.458047190943514</v>
      </c>
    </row>
    <row r="92" spans="1:16" s="3" customFormat="1" ht="60">
      <c r="A92" s="64" t="s">
        <v>190</v>
      </c>
      <c r="B92" s="71" t="s">
        <v>2</v>
      </c>
      <c r="C92" s="47">
        <f>'[1]Місто'!C158</f>
        <v>44167</v>
      </c>
      <c r="D92" s="47">
        <f>'[1]Місто'!D158</f>
        <v>0</v>
      </c>
      <c r="E92" s="47">
        <f>'[1]Місто'!E158</f>
        <v>0</v>
      </c>
      <c r="F92" s="47">
        <f t="shared" si="11"/>
        <v>0</v>
      </c>
      <c r="G92" s="47">
        <f>'[1]Місто'!G158</f>
        <v>0</v>
      </c>
      <c r="H92" s="47">
        <f>'[1]Місто'!H158</f>
        <v>0</v>
      </c>
      <c r="I92" s="47">
        <f>'[1]Місто'!I158</f>
        <v>0</v>
      </c>
      <c r="J92" s="47">
        <f>'[1]Місто'!J158</f>
        <v>0</v>
      </c>
      <c r="K92" s="47">
        <f>'[1]Місто'!K158</f>
        <v>0</v>
      </c>
      <c r="L92" s="47">
        <f>'[1]Місто'!L158</f>
        <v>0</v>
      </c>
      <c r="M92" s="48">
        <f t="shared" si="15"/>
        <v>44167</v>
      </c>
      <c r="N92" s="35"/>
      <c r="O92" s="10">
        <f t="shared" si="13"/>
        <v>0</v>
      </c>
      <c r="P92" s="3">
        <f t="shared" si="14"/>
        <v>0.0017194970236797886</v>
      </c>
    </row>
    <row r="93" spans="1:16" s="3" customFormat="1" ht="45" customHeight="1">
      <c r="A93" s="64"/>
      <c r="B93" s="93" t="s">
        <v>214</v>
      </c>
      <c r="C93" s="47">
        <f>'[1]Місто'!C159</f>
        <v>44167</v>
      </c>
      <c r="D93" s="47">
        <f>'[1]Місто'!D159</f>
        <v>0</v>
      </c>
      <c r="E93" s="47">
        <f>'[1]Місто'!E159</f>
        <v>0</v>
      </c>
      <c r="F93" s="47">
        <f>F92</f>
        <v>0</v>
      </c>
      <c r="G93" s="47">
        <f>'[1]Місто'!G159</f>
        <v>0</v>
      </c>
      <c r="H93" s="47">
        <f>'[1]Місто'!H159</f>
        <v>0</v>
      </c>
      <c r="I93" s="47">
        <f>'[1]Місто'!I159</f>
        <v>0</v>
      </c>
      <c r="J93" s="47">
        <f>'[1]Місто'!J159</f>
        <v>0</v>
      </c>
      <c r="K93" s="47">
        <f>'[1]Місто'!K159</f>
        <v>0</v>
      </c>
      <c r="L93" s="47">
        <f>'[1]Місто'!L159</f>
        <v>0</v>
      </c>
      <c r="M93" s="48">
        <f t="shared" si="15"/>
        <v>44167</v>
      </c>
      <c r="N93" s="35"/>
      <c r="O93" s="10">
        <f t="shared" si="13"/>
        <v>0</v>
      </c>
      <c r="P93" s="3">
        <f t="shared" si="14"/>
        <v>0.0017194970236797886</v>
      </c>
    </row>
    <row r="94" spans="1:16" s="3" customFormat="1" ht="24.75" customHeight="1">
      <c r="A94" s="44" t="s">
        <v>109</v>
      </c>
      <c r="B94" s="66" t="s">
        <v>142</v>
      </c>
      <c r="C94" s="47">
        <f>'[1]Місто'!C60+'[1]Місто'!C160</f>
        <v>4929518</v>
      </c>
      <c r="D94" s="47">
        <f>'[1]Місто'!D60+'[1]Місто'!D160</f>
        <v>3310422</v>
      </c>
      <c r="E94" s="47">
        <f>'[1]Місто'!E60+'[1]Місто'!E160</f>
        <v>112101</v>
      </c>
      <c r="F94" s="47">
        <f aca="true" t="shared" si="16" ref="F94:F133">G94+J94</f>
        <v>119850</v>
      </c>
      <c r="G94" s="47">
        <f>'[1]Місто'!G60+'[1]Місто'!G160</f>
        <v>0</v>
      </c>
      <c r="H94" s="47">
        <f>'[1]Місто'!H60+'[1]Місто'!H160</f>
        <v>0</v>
      </c>
      <c r="I94" s="47">
        <f>'[1]Місто'!I60+'[1]Місто'!I160</f>
        <v>0</v>
      </c>
      <c r="J94" s="47">
        <f>'[1]Місто'!J60+'[1]Місто'!J160</f>
        <v>119850</v>
      </c>
      <c r="K94" s="47">
        <f>'[1]Місто'!K60+'[1]Місто'!K160</f>
        <v>119850</v>
      </c>
      <c r="L94" s="47">
        <f>'[1]Місто'!L60+'[1]Місто'!L160</f>
        <v>0</v>
      </c>
      <c r="M94" s="48">
        <f t="shared" si="15"/>
        <v>5049368</v>
      </c>
      <c r="N94" s="35"/>
      <c r="O94" s="10">
        <f t="shared" si="13"/>
        <v>0</v>
      </c>
      <c r="P94" s="3">
        <f t="shared" si="14"/>
        <v>0.19191458621088014</v>
      </c>
    </row>
    <row r="95" spans="1:16" s="3" customFormat="1" ht="25.5" customHeight="1">
      <c r="A95" s="44" t="s">
        <v>110</v>
      </c>
      <c r="B95" s="66" t="s">
        <v>143</v>
      </c>
      <c r="C95" s="47">
        <f>'[1]Місто'!C61+'[1]Місто'!C161</f>
        <v>201763</v>
      </c>
      <c r="D95" s="47">
        <f>'[1]Місто'!D61+'[1]Місто'!D161</f>
        <v>104946</v>
      </c>
      <c r="E95" s="47">
        <f>'[1]Місто'!E61+'[1]Місто'!E161</f>
        <v>0</v>
      </c>
      <c r="F95" s="47">
        <f t="shared" si="16"/>
        <v>0</v>
      </c>
      <c r="G95" s="47">
        <f>'[1]Місто'!G61+'[1]Місто'!G161</f>
        <v>0</v>
      </c>
      <c r="H95" s="47">
        <f>'[1]Місто'!H61+'[1]Місто'!H161</f>
        <v>0</v>
      </c>
      <c r="I95" s="47">
        <f>'[1]Місто'!I61+'[1]Місто'!I161</f>
        <v>0</v>
      </c>
      <c r="J95" s="47">
        <f>'[1]Місто'!J61+'[1]Місто'!J161</f>
        <v>0</v>
      </c>
      <c r="K95" s="47">
        <f>'[1]Місто'!K61+'[1]Місто'!K161</f>
        <v>0</v>
      </c>
      <c r="L95" s="47">
        <f>'[1]Місто'!L61+'[1]Місто'!L161</f>
        <v>0</v>
      </c>
      <c r="M95" s="48">
        <f t="shared" si="15"/>
        <v>201763</v>
      </c>
      <c r="N95" s="35"/>
      <c r="O95" s="10">
        <f t="shared" si="13"/>
        <v>0</v>
      </c>
      <c r="P95" s="3">
        <f t="shared" si="14"/>
        <v>0.007854979464050199</v>
      </c>
    </row>
    <row r="96" spans="1:16" s="3" customFormat="1" ht="24" customHeight="1">
      <c r="A96" s="44" t="s">
        <v>33</v>
      </c>
      <c r="B96" s="56" t="s">
        <v>84</v>
      </c>
      <c r="C96" s="47">
        <f>'[1]Місто'!C62+'[1]Місто'!C162</f>
        <v>463467</v>
      </c>
      <c r="D96" s="47">
        <f>'[1]Місто'!D62</f>
        <v>0</v>
      </c>
      <c r="E96" s="47">
        <f>'[1]Місто'!E62</f>
        <v>0</v>
      </c>
      <c r="F96" s="47">
        <f t="shared" si="16"/>
        <v>0</v>
      </c>
      <c r="G96" s="47">
        <f>'[1]Місто'!G62</f>
        <v>0</v>
      </c>
      <c r="H96" s="47">
        <f>'[1]Місто'!H62</f>
        <v>0</v>
      </c>
      <c r="I96" s="47">
        <f>'[1]Місто'!I62</f>
        <v>0</v>
      </c>
      <c r="J96" s="47">
        <f>'[1]Місто'!J62</f>
        <v>0</v>
      </c>
      <c r="K96" s="47">
        <f>'[1]Місто'!K62</f>
        <v>0</v>
      </c>
      <c r="L96" s="47">
        <f>'[1]Місто'!L62</f>
        <v>0</v>
      </c>
      <c r="M96" s="48">
        <f t="shared" si="15"/>
        <v>463467</v>
      </c>
      <c r="N96" s="35"/>
      <c r="O96" s="10">
        <f t="shared" si="13"/>
        <v>0</v>
      </c>
      <c r="P96" s="3">
        <f t="shared" si="14"/>
        <v>0.01804356481250256</v>
      </c>
    </row>
    <row r="97" spans="1:16" s="3" customFormat="1" ht="63.75">
      <c r="A97" s="44" t="s">
        <v>128</v>
      </c>
      <c r="B97" s="96" t="s">
        <v>219</v>
      </c>
      <c r="C97" s="47">
        <f>'[1]Місто'!C163+'[1]Місто'!C63</f>
        <v>4377290</v>
      </c>
      <c r="D97" s="47">
        <f>'[1]Місто'!D163+'[1]Місто'!D63</f>
        <v>0</v>
      </c>
      <c r="E97" s="47">
        <f>'[1]Місто'!E163+'[1]Місто'!E63</f>
        <v>0</v>
      </c>
      <c r="F97" s="47">
        <f t="shared" si="16"/>
        <v>0</v>
      </c>
      <c r="G97" s="47">
        <f>'[1]Місто'!G163+'[1]Місто'!G63</f>
        <v>0</v>
      </c>
      <c r="H97" s="47">
        <f>'[1]Місто'!H163+'[1]Місто'!H63</f>
        <v>0</v>
      </c>
      <c r="I97" s="47">
        <f>'[1]Місто'!I163+'[1]Місто'!I63</f>
        <v>0</v>
      </c>
      <c r="J97" s="47">
        <f>'[1]Місто'!J163+'[1]Місто'!J63</f>
        <v>0</v>
      </c>
      <c r="K97" s="47">
        <f>'[1]Місто'!K163+'[1]Місто'!K63</f>
        <v>0</v>
      </c>
      <c r="L97" s="47">
        <f>'[1]Місто'!L163+'[1]Місто'!L63</f>
        <v>0</v>
      </c>
      <c r="M97" s="48">
        <f t="shared" si="15"/>
        <v>4377290</v>
      </c>
      <c r="N97" s="35"/>
      <c r="O97" s="10">
        <f t="shared" si="13"/>
        <v>0</v>
      </c>
      <c r="P97" s="3">
        <f t="shared" si="14"/>
        <v>0.1704154035090294</v>
      </c>
    </row>
    <row r="98" spans="1:16" s="3" customFormat="1" ht="23.25" customHeight="1">
      <c r="A98" s="44" t="s">
        <v>34</v>
      </c>
      <c r="B98" s="49" t="s">
        <v>35</v>
      </c>
      <c r="C98" s="47">
        <f>'[1]Місто'!C164</f>
        <v>17053779</v>
      </c>
      <c r="D98" s="47">
        <f>'[1]Місто'!D164</f>
        <v>10462187</v>
      </c>
      <c r="E98" s="47">
        <f>'[1]Місто'!E164</f>
        <v>1179398</v>
      </c>
      <c r="F98" s="47">
        <f t="shared" si="16"/>
        <v>223622</v>
      </c>
      <c r="G98" s="47">
        <f>'[1]Місто'!G164</f>
        <v>170562</v>
      </c>
      <c r="H98" s="47">
        <f>'[1]Місто'!H164</f>
        <v>108917</v>
      </c>
      <c r="I98" s="47">
        <f>'[1]Місто'!I164</f>
        <v>0</v>
      </c>
      <c r="J98" s="47">
        <f>'[1]Місто'!J164</f>
        <v>53060</v>
      </c>
      <c r="K98" s="47">
        <f>'[1]Місто'!K164</f>
        <v>53060</v>
      </c>
      <c r="L98" s="47">
        <f>'[1]Місто'!L164</f>
        <v>0</v>
      </c>
      <c r="M98" s="48">
        <f t="shared" si="15"/>
        <v>17277401</v>
      </c>
      <c r="N98" s="35"/>
      <c r="O98" s="10">
        <f t="shared" si="13"/>
        <v>170562</v>
      </c>
      <c r="P98" s="3">
        <f>C98/$C$178*100</f>
        <v>0.6639328510651138</v>
      </c>
    </row>
    <row r="99" spans="1:15" s="3" customFormat="1" ht="76.5">
      <c r="A99" s="64" t="s">
        <v>220</v>
      </c>
      <c r="B99" s="67" t="s">
        <v>209</v>
      </c>
      <c r="C99" s="47">
        <f>'[1]Місто'!C165</f>
        <v>2524000</v>
      </c>
      <c r="D99" s="47"/>
      <c r="E99" s="47"/>
      <c r="F99" s="47"/>
      <c r="G99" s="47"/>
      <c r="H99" s="47"/>
      <c r="I99" s="47"/>
      <c r="J99" s="47"/>
      <c r="K99" s="47"/>
      <c r="L99" s="47"/>
      <c r="M99" s="48">
        <f t="shared" si="15"/>
        <v>2524000</v>
      </c>
      <c r="N99" s="35"/>
      <c r="O99" s="10"/>
    </row>
    <row r="100" spans="1:16" s="3" customFormat="1" ht="24.75" customHeight="1">
      <c r="A100" s="44" t="s">
        <v>86</v>
      </c>
      <c r="B100" s="92" t="s">
        <v>206</v>
      </c>
      <c r="C100" s="47">
        <f>'[1]Місто'!C166</f>
        <v>972100</v>
      </c>
      <c r="D100" s="47">
        <f>'[1]Місто'!D166</f>
        <v>0</v>
      </c>
      <c r="E100" s="47">
        <f>'[1]Місто'!E166</f>
        <v>0</v>
      </c>
      <c r="F100" s="47">
        <f t="shared" si="16"/>
        <v>0</v>
      </c>
      <c r="G100" s="47">
        <f>'[1]Місто'!G166</f>
        <v>0</v>
      </c>
      <c r="H100" s="47">
        <f>'[1]Місто'!H166</f>
        <v>0</v>
      </c>
      <c r="I100" s="47">
        <f>'[1]Місто'!I166</f>
        <v>0</v>
      </c>
      <c r="J100" s="47">
        <f>'[1]Місто'!J166</f>
        <v>0</v>
      </c>
      <c r="K100" s="47">
        <f>'[1]Місто'!K166</f>
        <v>0</v>
      </c>
      <c r="L100" s="47">
        <f>'[1]Місто'!L166</f>
        <v>0</v>
      </c>
      <c r="M100" s="48">
        <f t="shared" si="15"/>
        <v>972100</v>
      </c>
      <c r="N100" s="35"/>
      <c r="O100" s="10">
        <f t="shared" si="13"/>
        <v>0</v>
      </c>
      <c r="P100" s="3">
        <f t="shared" si="14"/>
        <v>0.037845519431229706</v>
      </c>
    </row>
    <row r="101" spans="1:16" s="3" customFormat="1" ht="23.25" customHeight="1">
      <c r="A101" s="57" t="s">
        <v>74</v>
      </c>
      <c r="B101" s="13" t="s">
        <v>83</v>
      </c>
      <c r="C101" s="47">
        <f>'[1]Місто'!C167</f>
        <v>85113023</v>
      </c>
      <c r="D101" s="47">
        <f>'[1]Місто'!D167</f>
        <v>0</v>
      </c>
      <c r="E101" s="47">
        <f>'[1]Місто'!E167</f>
        <v>0</v>
      </c>
      <c r="F101" s="47">
        <f t="shared" si="16"/>
        <v>0</v>
      </c>
      <c r="G101" s="47">
        <f>'[1]Місто'!G167</f>
        <v>0</v>
      </c>
      <c r="H101" s="47">
        <f>'[1]Місто'!H167</f>
        <v>0</v>
      </c>
      <c r="I101" s="47">
        <f>'[1]Місто'!I167</f>
        <v>0</v>
      </c>
      <c r="J101" s="47">
        <f>'[1]Місто'!J167</f>
        <v>0</v>
      </c>
      <c r="K101" s="47">
        <f>'[1]Місто'!K167</f>
        <v>0</v>
      </c>
      <c r="L101" s="47">
        <f>'[1]Місто'!L167</f>
        <v>0</v>
      </c>
      <c r="M101" s="48">
        <f t="shared" si="15"/>
        <v>85113023</v>
      </c>
      <c r="N101" s="35"/>
      <c r="O101" s="10">
        <f t="shared" si="13"/>
        <v>0</v>
      </c>
      <c r="P101" s="3">
        <f t="shared" si="14"/>
        <v>3.313595891160581</v>
      </c>
    </row>
    <row r="102" spans="1:16" s="3" customFormat="1" ht="45" customHeight="1">
      <c r="A102" s="57"/>
      <c r="B102" s="93" t="s">
        <v>229</v>
      </c>
      <c r="C102" s="47">
        <f>'[1]Місто'!C168</f>
        <v>85113023</v>
      </c>
      <c r="D102" s="47">
        <f>'[1]Місто'!D168</f>
        <v>0</v>
      </c>
      <c r="E102" s="47">
        <f>'[1]Місто'!E168</f>
        <v>0</v>
      </c>
      <c r="F102" s="47">
        <f t="shared" si="16"/>
        <v>0</v>
      </c>
      <c r="G102" s="47">
        <f>'[1]Місто'!G168</f>
        <v>0</v>
      </c>
      <c r="H102" s="47">
        <f>'[1]Місто'!H168</f>
        <v>0</v>
      </c>
      <c r="I102" s="47">
        <f>'[1]Місто'!I168</f>
        <v>0</v>
      </c>
      <c r="J102" s="47">
        <f>'[1]Місто'!J168</f>
        <v>0</v>
      </c>
      <c r="K102" s="47">
        <f>'[1]Місто'!K168</f>
        <v>0</v>
      </c>
      <c r="L102" s="47">
        <f>'[1]Місто'!L168</f>
        <v>0</v>
      </c>
      <c r="M102" s="48">
        <f t="shared" si="15"/>
        <v>85113023</v>
      </c>
      <c r="N102" s="35"/>
      <c r="O102" s="10">
        <f t="shared" si="13"/>
        <v>0</v>
      </c>
      <c r="P102" s="3">
        <f t="shared" si="14"/>
        <v>3.313595891160581</v>
      </c>
    </row>
    <row r="103" spans="1:16" s="3" customFormat="1" ht="12.75">
      <c r="A103" s="44">
        <v>100000</v>
      </c>
      <c r="B103" s="49" t="s">
        <v>36</v>
      </c>
      <c r="C103" s="47">
        <f>SUM(C104:C113)-C109</f>
        <v>97151755</v>
      </c>
      <c r="D103" s="47">
        <f>SUM(D104:D113)-D109</f>
        <v>0</v>
      </c>
      <c r="E103" s="47">
        <f>SUM(E104:E113)-E109</f>
        <v>92924</v>
      </c>
      <c r="F103" s="47">
        <f>SUM(F105:F113)-F109</f>
        <v>109922789</v>
      </c>
      <c r="G103" s="47">
        <f aca="true" t="shared" si="17" ref="G103:L103">SUM(G104:G113)-G109</f>
        <v>74476119</v>
      </c>
      <c r="H103" s="47">
        <f t="shared" si="17"/>
        <v>0</v>
      </c>
      <c r="I103" s="47">
        <f t="shared" si="17"/>
        <v>0</v>
      </c>
      <c r="J103" s="47">
        <f t="shared" si="17"/>
        <v>35446670</v>
      </c>
      <c r="K103" s="47">
        <f t="shared" si="17"/>
        <v>35446670</v>
      </c>
      <c r="L103" s="47">
        <f t="shared" si="17"/>
        <v>8000000</v>
      </c>
      <c r="M103" s="48">
        <f t="shared" si="15"/>
        <v>207074544</v>
      </c>
      <c r="N103" s="37">
        <f>F103-K103</f>
        <v>74476119</v>
      </c>
      <c r="O103" s="10">
        <f t="shared" si="13"/>
        <v>74476119</v>
      </c>
      <c r="P103" s="3">
        <f t="shared" si="14"/>
        <v>3.7822843654259515</v>
      </c>
    </row>
    <row r="104" spans="1:15" s="3" customFormat="1" ht="12.75">
      <c r="A104" s="64" t="s">
        <v>235</v>
      </c>
      <c r="B104" s="68" t="s">
        <v>236</v>
      </c>
      <c r="C104" s="47">
        <f>'[1]Місто'!C245</f>
        <v>10566800</v>
      </c>
      <c r="D104" s="47">
        <f>'[1]Місто'!D245</f>
        <v>0</v>
      </c>
      <c r="E104" s="47">
        <f>'[1]Місто'!E245</f>
        <v>0</v>
      </c>
      <c r="F104" s="47"/>
      <c r="G104" s="47">
        <f>'[1]Місто'!G245</f>
        <v>0</v>
      </c>
      <c r="H104" s="47">
        <f>'[1]Місто'!H245</f>
        <v>0</v>
      </c>
      <c r="I104" s="47">
        <f>'[1]Місто'!I245</f>
        <v>0</v>
      </c>
      <c r="J104" s="47">
        <f>'[1]Місто'!J245</f>
        <v>0</v>
      </c>
      <c r="K104" s="47">
        <f>'[1]Місто'!K245</f>
        <v>0</v>
      </c>
      <c r="L104" s="47">
        <f>'[1]Місто'!L245</f>
        <v>0</v>
      </c>
      <c r="M104" s="48">
        <f t="shared" si="15"/>
        <v>10566800</v>
      </c>
      <c r="N104" s="35"/>
      <c r="O104" s="10"/>
    </row>
    <row r="105" spans="1:16" s="3" customFormat="1" ht="25.5">
      <c r="A105" s="44">
        <v>100102</v>
      </c>
      <c r="B105" s="67" t="s">
        <v>203</v>
      </c>
      <c r="C105" s="47">
        <f>'[1]Місто'!C251</f>
        <v>0</v>
      </c>
      <c r="D105" s="47">
        <f>'[1]Місто'!D251</f>
        <v>0</v>
      </c>
      <c r="E105" s="47">
        <f>'[1]Місто'!E251</f>
        <v>0</v>
      </c>
      <c r="F105" s="47">
        <f t="shared" si="16"/>
        <v>33149648</v>
      </c>
      <c r="G105" s="47">
        <f>'[1]Місто'!G251</f>
        <v>0</v>
      </c>
      <c r="H105" s="47">
        <f>'[1]Місто'!H251</f>
        <v>0</v>
      </c>
      <c r="I105" s="47">
        <f>'[1]Місто'!I251</f>
        <v>0</v>
      </c>
      <c r="J105" s="47">
        <f>'[1]Місто'!J251</f>
        <v>33149648</v>
      </c>
      <c r="K105" s="47">
        <f>'[1]Місто'!K251</f>
        <v>33149648</v>
      </c>
      <c r="L105" s="47">
        <f>'[1]Місто'!L251</f>
        <v>8000000</v>
      </c>
      <c r="M105" s="48">
        <f t="shared" si="15"/>
        <v>33149648</v>
      </c>
      <c r="N105" s="35"/>
      <c r="O105" s="10">
        <f t="shared" si="13"/>
        <v>0</v>
      </c>
      <c r="P105" s="3">
        <f t="shared" si="14"/>
        <v>0</v>
      </c>
    </row>
    <row r="106" spans="1:16" s="3" customFormat="1" ht="25.5" customHeight="1">
      <c r="A106" s="44" t="s">
        <v>129</v>
      </c>
      <c r="B106" s="49" t="s">
        <v>130</v>
      </c>
      <c r="C106" s="47">
        <f>'[1]Місто'!C252</f>
        <v>449300</v>
      </c>
      <c r="D106" s="47">
        <f>'[1]Місто'!D252</f>
        <v>0</v>
      </c>
      <c r="E106" s="47">
        <f>'[1]Місто'!E252</f>
        <v>0</v>
      </c>
      <c r="F106" s="47">
        <f t="shared" si="16"/>
        <v>0</v>
      </c>
      <c r="G106" s="47">
        <f>'[1]Місто'!G252</f>
        <v>0</v>
      </c>
      <c r="H106" s="47">
        <f>'[1]Місто'!H252</f>
        <v>0</v>
      </c>
      <c r="I106" s="47">
        <f>'[1]Місто'!I252</f>
        <v>0</v>
      </c>
      <c r="J106" s="47">
        <f>'[1]Місто'!J252</f>
        <v>0</v>
      </c>
      <c r="K106" s="47">
        <f>'[1]Місто'!K252</f>
        <v>0</v>
      </c>
      <c r="L106" s="47">
        <f>'[1]Місто'!L252</f>
        <v>0</v>
      </c>
      <c r="M106" s="48">
        <f t="shared" si="15"/>
        <v>449300</v>
      </c>
      <c r="N106" s="35"/>
      <c r="O106" s="10">
        <f t="shared" si="13"/>
        <v>0</v>
      </c>
      <c r="P106" s="3">
        <f t="shared" si="14"/>
        <v>0.017492019216594493</v>
      </c>
    </row>
    <row r="107" spans="1:16" s="3" customFormat="1" ht="38.25" hidden="1">
      <c r="A107" s="44" t="s">
        <v>164</v>
      </c>
      <c r="B107" s="63" t="s">
        <v>165</v>
      </c>
      <c r="C107" s="47">
        <f>'[1]Місто'!C281</f>
        <v>0</v>
      </c>
      <c r="D107" s="47">
        <f>'[1]Місто'!D281</f>
        <v>0</v>
      </c>
      <c r="E107" s="47">
        <f>'[1]Місто'!E281</f>
        <v>0</v>
      </c>
      <c r="F107" s="47">
        <f t="shared" si="16"/>
        <v>0</v>
      </c>
      <c r="G107" s="47">
        <f>'[1]Місто'!G281</f>
        <v>0</v>
      </c>
      <c r="H107" s="47">
        <f>'[1]Місто'!H281</f>
        <v>0</v>
      </c>
      <c r="I107" s="47">
        <f>'[1]Місто'!I281</f>
        <v>0</v>
      </c>
      <c r="J107" s="47">
        <f>'[1]Місто'!J281</f>
        <v>0</v>
      </c>
      <c r="K107" s="47">
        <f>'[1]Місто'!K281</f>
        <v>0</v>
      </c>
      <c r="L107" s="47">
        <f>'[1]Місто'!L281</f>
        <v>0</v>
      </c>
      <c r="M107" s="48">
        <f t="shared" si="15"/>
        <v>0</v>
      </c>
      <c r="N107" s="35"/>
      <c r="O107" s="10">
        <f t="shared" si="13"/>
        <v>0</v>
      </c>
      <c r="P107" s="3">
        <f t="shared" si="14"/>
        <v>0</v>
      </c>
    </row>
    <row r="108" spans="1:16" s="2" customFormat="1" ht="153">
      <c r="A108" s="69" t="s">
        <v>227</v>
      </c>
      <c r="B108" s="68" t="s">
        <v>255</v>
      </c>
      <c r="C108" s="58">
        <f>'[1]Місто'!C406</f>
        <v>0</v>
      </c>
      <c r="D108" s="58">
        <f>'[1]Місто'!D406</f>
        <v>0</v>
      </c>
      <c r="E108" s="58">
        <f>'[1]Місто'!E406</f>
        <v>0</v>
      </c>
      <c r="F108" s="47">
        <f t="shared" si="16"/>
        <v>74328800</v>
      </c>
      <c r="G108" s="58">
        <f>'[1]Місто'!$G$254</f>
        <v>74328800</v>
      </c>
      <c r="H108" s="58">
        <f>'[1]Місто'!H406</f>
        <v>0</v>
      </c>
      <c r="I108" s="58">
        <f>'[1]Місто'!I406</f>
        <v>0</v>
      </c>
      <c r="J108" s="58">
        <f>'[1]Місто'!J406</f>
        <v>0</v>
      </c>
      <c r="K108" s="58">
        <f>'[1]Місто'!K406</f>
        <v>0</v>
      </c>
      <c r="L108" s="58">
        <f>'[1]Місто'!L406</f>
        <v>0</v>
      </c>
      <c r="M108" s="48">
        <f t="shared" si="15"/>
        <v>74328800</v>
      </c>
      <c r="N108" s="38"/>
      <c r="O108" s="10">
        <f t="shared" si="13"/>
        <v>74328800</v>
      </c>
      <c r="P108" s="3">
        <f t="shared" si="14"/>
        <v>0</v>
      </c>
    </row>
    <row r="109" spans="1:16" s="2" customFormat="1" ht="178.5">
      <c r="A109" s="57"/>
      <c r="B109" s="68" t="s">
        <v>256</v>
      </c>
      <c r="C109" s="58">
        <f>C108</f>
        <v>0</v>
      </c>
      <c r="D109" s="58">
        <f>D108</f>
        <v>0</v>
      </c>
      <c r="E109" s="58">
        <f>E108</f>
        <v>0</v>
      </c>
      <c r="F109" s="47">
        <f t="shared" si="16"/>
        <v>74328800</v>
      </c>
      <c r="G109" s="58">
        <f aca="true" t="shared" si="18" ref="G109:L109">G108</f>
        <v>74328800</v>
      </c>
      <c r="H109" s="58">
        <f t="shared" si="18"/>
        <v>0</v>
      </c>
      <c r="I109" s="58">
        <f t="shared" si="18"/>
        <v>0</v>
      </c>
      <c r="J109" s="58">
        <f t="shared" si="18"/>
        <v>0</v>
      </c>
      <c r="K109" s="58">
        <f t="shared" si="18"/>
        <v>0</v>
      </c>
      <c r="L109" s="58">
        <f t="shared" si="18"/>
        <v>0</v>
      </c>
      <c r="M109" s="48">
        <f t="shared" si="15"/>
        <v>74328800</v>
      </c>
      <c r="N109" s="38"/>
      <c r="O109" s="10">
        <f t="shared" si="13"/>
        <v>74328800</v>
      </c>
      <c r="P109" s="3">
        <f t="shared" si="14"/>
        <v>0</v>
      </c>
    </row>
    <row r="110" spans="1:16" s="2" customFormat="1" ht="38.25">
      <c r="A110" s="64" t="s">
        <v>244</v>
      </c>
      <c r="B110" s="67" t="s">
        <v>245</v>
      </c>
      <c r="C110" s="58"/>
      <c r="D110" s="58"/>
      <c r="E110" s="58"/>
      <c r="F110" s="47">
        <f t="shared" si="16"/>
        <v>780803</v>
      </c>
      <c r="G110" s="58"/>
      <c r="H110" s="58"/>
      <c r="I110" s="58"/>
      <c r="J110" s="58">
        <f>K110</f>
        <v>780803</v>
      </c>
      <c r="K110" s="58">
        <f>'[1]Місто'!$K$253</f>
        <v>780803</v>
      </c>
      <c r="L110" s="58"/>
      <c r="M110" s="48">
        <f t="shared" si="15"/>
        <v>780803</v>
      </c>
      <c r="N110" s="38"/>
      <c r="O110" s="10"/>
      <c r="P110" s="3"/>
    </row>
    <row r="111" spans="1:16" s="3" customFormat="1" ht="12.75">
      <c r="A111" s="44">
        <v>100203</v>
      </c>
      <c r="B111" s="49" t="s">
        <v>37</v>
      </c>
      <c r="C111" s="47">
        <f>'[1]Місто'!C256+'[1]Місто'!C441+'[1]Місто'!C458+'[1]Місто'!C475+'[1]Місто'!C492+'[1]Місто'!C509+'[1]Місто'!C527+'[1]Місто'!C545+'[1]Місто'!$C$317</f>
        <v>86135655</v>
      </c>
      <c r="D111" s="47">
        <f>'[1]Місто'!D256+'[1]Місто'!D441+'[1]Місто'!D458+'[1]Місто'!D475+'[1]Місто'!D492+'[1]Місто'!D509+'[1]Місто'!D527+'[1]Місто'!D545</f>
        <v>0</v>
      </c>
      <c r="E111" s="47">
        <f>'[1]Місто'!E256+'[1]Місто'!E441+'[1]Місто'!E458+'[1]Місто'!E475+'[1]Місто'!E492+'[1]Місто'!E509+'[1]Місто'!E527+'[1]Місто'!E545</f>
        <v>92924</v>
      </c>
      <c r="F111" s="47">
        <f>G111+J111</f>
        <v>1663538</v>
      </c>
      <c r="G111" s="47">
        <f>'[1]Місто'!G256+'[1]Місто'!G441+'[1]Місто'!G458+'[1]Місто'!G475+'[1]Місто'!G492+'[1]Місто'!G509+'[1]Місто'!G527+'[1]Місто'!G545</f>
        <v>147319</v>
      </c>
      <c r="H111" s="47">
        <f>'[1]Місто'!H256+'[1]Місто'!H441+'[1]Місто'!H458+'[1]Місто'!H475+'[1]Місто'!H492+'[1]Місто'!H509+'[1]Місто'!H527+'[1]Місто'!H545</f>
        <v>0</v>
      </c>
      <c r="I111" s="47">
        <f>'[1]Місто'!I256+'[1]Місто'!I441+'[1]Місто'!I458+'[1]Місто'!I475+'[1]Місто'!I492+'[1]Місто'!I509+'[1]Місто'!I527+'[1]Місто'!I545</f>
        <v>0</v>
      </c>
      <c r="J111" s="47">
        <f>'[1]Місто'!J256+'[1]Місто'!J441+'[1]Місто'!J458+'[1]Місто'!J475+'[1]Місто'!J492+'[1]Місто'!J509+'[1]Місто'!J527+'[1]Місто'!J545</f>
        <v>1516219</v>
      </c>
      <c r="K111" s="47">
        <f>'[1]Місто'!K256+'[1]Місто'!K441+'[1]Місто'!K458+'[1]Місто'!K475+'[1]Місто'!K492+'[1]Місто'!K509+'[1]Місто'!K527+'[1]Місто'!K545</f>
        <v>1516219</v>
      </c>
      <c r="L111" s="47">
        <f>'[1]Місто'!L256+'[1]Місто'!L441+'[1]Місто'!L458+'[1]Місто'!L475+'[1]Місто'!L492+'[1]Місто'!L509+'[1]Місто'!L527+'[1]Місто'!L545</f>
        <v>0</v>
      </c>
      <c r="M111" s="48">
        <f t="shared" si="15"/>
        <v>87799193</v>
      </c>
      <c r="N111" s="35"/>
      <c r="O111" s="10">
        <f t="shared" si="13"/>
        <v>147319</v>
      </c>
      <c r="P111" s="3">
        <f t="shared" si="14"/>
        <v>3.3534087079767496</v>
      </c>
    </row>
    <row r="112" spans="1:15" s="3" customFormat="1" ht="25.5" hidden="1">
      <c r="A112" s="64" t="s">
        <v>251</v>
      </c>
      <c r="B112" s="67" t="s">
        <v>252</v>
      </c>
      <c r="C112" s="47">
        <f>'[1]Місто'!C257</f>
        <v>0</v>
      </c>
      <c r="D112" s="47">
        <f>'[1]Місто'!D257</f>
        <v>0</v>
      </c>
      <c r="E112" s="47">
        <f>'[1]Місто'!E257</f>
        <v>0</v>
      </c>
      <c r="F112" s="47">
        <f>'[1]Місто'!F257</f>
        <v>0</v>
      </c>
      <c r="G112" s="47">
        <f>'[1]Місто'!G257</f>
        <v>0</v>
      </c>
      <c r="H112" s="47">
        <f>'[1]Місто'!H257</f>
        <v>0</v>
      </c>
      <c r="I112" s="47">
        <f>'[1]Місто'!I257</f>
        <v>0</v>
      </c>
      <c r="J112" s="47">
        <f>'[1]Місто'!J257</f>
        <v>0</v>
      </c>
      <c r="K112" s="47">
        <f>'[1]Місто'!K257</f>
        <v>0</v>
      </c>
      <c r="L112" s="47">
        <f>'[1]Місто'!L257</f>
        <v>0</v>
      </c>
      <c r="M112" s="48">
        <f t="shared" si="15"/>
        <v>0</v>
      </c>
      <c r="N112" s="35"/>
      <c r="O112" s="10"/>
    </row>
    <row r="113" spans="1:16" s="3" customFormat="1" ht="14.25" customHeight="1" hidden="1">
      <c r="A113" s="64" t="s">
        <v>200</v>
      </c>
      <c r="B113" s="67" t="s">
        <v>36</v>
      </c>
      <c r="C113" s="47">
        <f>'[1]Місто'!C285</f>
        <v>0</v>
      </c>
      <c r="D113" s="47">
        <f>'[1]Місто'!D285</f>
        <v>0</v>
      </c>
      <c r="E113" s="47">
        <f>'[1]Місто'!E285</f>
        <v>0</v>
      </c>
      <c r="F113" s="47">
        <f t="shared" si="16"/>
        <v>0</v>
      </c>
      <c r="G113" s="47">
        <f>'[1]Місто'!G285</f>
        <v>0</v>
      </c>
      <c r="H113" s="47">
        <f>'[1]Місто'!H285</f>
        <v>0</v>
      </c>
      <c r="I113" s="47">
        <f>'[1]Місто'!I285</f>
        <v>0</v>
      </c>
      <c r="J113" s="47">
        <f>'[1]Місто'!J285</f>
        <v>0</v>
      </c>
      <c r="K113" s="47">
        <f>'[1]Місто'!K285</f>
        <v>0</v>
      </c>
      <c r="L113" s="47">
        <f>'[1]Місто'!L285</f>
        <v>0</v>
      </c>
      <c r="M113" s="48">
        <f t="shared" si="15"/>
        <v>0</v>
      </c>
      <c r="N113" s="35"/>
      <c r="O113" s="10">
        <f t="shared" si="13"/>
        <v>0</v>
      </c>
      <c r="P113" s="3">
        <f t="shared" si="14"/>
        <v>0</v>
      </c>
    </row>
    <row r="114" spans="1:16" s="3" customFormat="1" ht="12.75" customHeight="1">
      <c r="A114" s="44" t="s">
        <v>38</v>
      </c>
      <c r="B114" s="67" t="s">
        <v>201</v>
      </c>
      <c r="C114" s="47">
        <f>SUM(C115:C122)</f>
        <v>84978720</v>
      </c>
      <c r="D114" s="47">
        <f>SUM(D115:D122)</f>
        <v>49203483</v>
      </c>
      <c r="E114" s="47">
        <f>SUM(E115:E122)</f>
        <v>3237988</v>
      </c>
      <c r="F114" s="47">
        <f t="shared" si="16"/>
        <v>8310334</v>
      </c>
      <c r="G114" s="47">
        <f>SUM(G115:G122)-G120</f>
        <v>5061128</v>
      </c>
      <c r="H114" s="47">
        <f>SUM(H115:H122)</f>
        <v>2300815</v>
      </c>
      <c r="I114" s="47">
        <f>SUM(I115:I122)</f>
        <v>587848</v>
      </c>
      <c r="J114" s="47">
        <f>SUM(J115:J122)</f>
        <v>3249206</v>
      </c>
      <c r="K114" s="47">
        <f>SUM(K115:K122)</f>
        <v>3050260</v>
      </c>
      <c r="L114" s="47">
        <f>SUM(L115:L122)</f>
        <v>0</v>
      </c>
      <c r="M114" s="48">
        <f t="shared" si="15"/>
        <v>93289054</v>
      </c>
      <c r="N114" s="37">
        <f>F114-K114</f>
        <v>5260074</v>
      </c>
      <c r="O114" s="10">
        <f t="shared" si="13"/>
        <v>5260074</v>
      </c>
      <c r="P114" s="3">
        <f t="shared" si="14"/>
        <v>3.308367245140447</v>
      </c>
    </row>
    <row r="115" spans="1:16" s="3" customFormat="1" ht="12.75">
      <c r="A115" s="44">
        <v>110102</v>
      </c>
      <c r="B115" s="49" t="s">
        <v>39</v>
      </c>
      <c r="C115" s="47">
        <f>'[1]Місто'!C205</f>
        <v>5279958</v>
      </c>
      <c r="D115" s="47">
        <f>'[1]Місто'!D205</f>
        <v>0</v>
      </c>
      <c r="E115" s="47">
        <f>'[1]Місто'!E205</f>
        <v>0</v>
      </c>
      <c r="F115" s="47">
        <f t="shared" si="16"/>
        <v>1321</v>
      </c>
      <c r="G115" s="47">
        <f>'[1]Місто'!G205</f>
        <v>0</v>
      </c>
      <c r="H115" s="47">
        <f>'[1]Місто'!H205</f>
        <v>0</v>
      </c>
      <c r="I115" s="47">
        <f>'[1]Місто'!I205</f>
        <v>0</v>
      </c>
      <c r="J115" s="47">
        <f>'[1]Місто'!J205</f>
        <v>1321</v>
      </c>
      <c r="K115" s="47">
        <f>'[1]Місто'!K205</f>
        <v>1321</v>
      </c>
      <c r="L115" s="47">
        <f>'[1]Місто'!L205</f>
        <v>0</v>
      </c>
      <c r="M115" s="48">
        <f t="shared" si="15"/>
        <v>5281279</v>
      </c>
      <c r="N115" s="35"/>
      <c r="O115" s="10">
        <f t="shared" si="13"/>
        <v>0</v>
      </c>
      <c r="P115" s="3">
        <f t="shared" si="14"/>
        <v>0.20555781615582422</v>
      </c>
    </row>
    <row r="116" spans="1:16" s="3" customFormat="1" ht="12.75">
      <c r="A116" s="44">
        <v>110201</v>
      </c>
      <c r="B116" s="49" t="s">
        <v>40</v>
      </c>
      <c r="C116" s="47">
        <f>'[1]Місто'!C206</f>
        <v>15983511</v>
      </c>
      <c r="D116" s="47">
        <f>'[1]Місто'!D206</f>
        <v>8694532</v>
      </c>
      <c r="E116" s="47">
        <f>'[1]Місто'!E206</f>
        <v>792104</v>
      </c>
      <c r="F116" s="47">
        <f t="shared" si="16"/>
        <v>213561</v>
      </c>
      <c r="G116" s="47">
        <f>'[1]Місто'!G206</f>
        <v>6500</v>
      </c>
      <c r="H116" s="47">
        <f>'[1]Місто'!H206</f>
        <v>0</v>
      </c>
      <c r="I116" s="47">
        <f>'[1]Місто'!I206</f>
        <v>650</v>
      </c>
      <c r="J116" s="47">
        <f>'[1]Місто'!J206</f>
        <v>207061</v>
      </c>
      <c r="K116" s="47">
        <f>'[1]Місто'!K206</f>
        <v>207061</v>
      </c>
      <c r="L116" s="47">
        <f>'[1]Місто'!L206</f>
        <v>0</v>
      </c>
      <c r="M116" s="48">
        <f t="shared" si="15"/>
        <v>16197072</v>
      </c>
      <c r="N116" s="35"/>
      <c r="O116" s="10">
        <f t="shared" si="13"/>
        <v>6500</v>
      </c>
      <c r="P116" s="3">
        <f t="shared" si="14"/>
        <v>0.6222654831085009</v>
      </c>
    </row>
    <row r="117" spans="1:16" s="3" customFormat="1" ht="23.25" customHeight="1">
      <c r="A117" s="44">
        <v>110204</v>
      </c>
      <c r="B117" s="49" t="s">
        <v>116</v>
      </c>
      <c r="C117" s="47">
        <f>'[1]Місто'!C207</f>
        <v>9368719</v>
      </c>
      <c r="D117" s="47">
        <f>'[1]Місто'!D207</f>
        <v>4627398</v>
      </c>
      <c r="E117" s="47">
        <f>'[1]Місто'!E207</f>
        <v>1517237</v>
      </c>
      <c r="F117" s="47">
        <f t="shared" si="16"/>
        <v>3280031</v>
      </c>
      <c r="G117" s="47">
        <f>'[1]Місто'!G207</f>
        <v>1892333</v>
      </c>
      <c r="H117" s="47">
        <f>'[1]Місто'!H207</f>
        <v>596293</v>
      </c>
      <c r="I117" s="47">
        <f>'[1]Місто'!I207</f>
        <v>197035</v>
      </c>
      <c r="J117" s="47">
        <f>'[1]Місто'!J207</f>
        <v>1387698</v>
      </c>
      <c r="K117" s="47">
        <f>'[1]Місто'!K207</f>
        <v>1260908</v>
      </c>
      <c r="L117" s="47">
        <f>'[1]Місто'!L207</f>
        <v>0</v>
      </c>
      <c r="M117" s="48">
        <f t="shared" si="15"/>
        <v>12648750</v>
      </c>
      <c r="N117" s="35"/>
      <c r="O117" s="10">
        <f t="shared" si="13"/>
        <v>2019123</v>
      </c>
      <c r="P117" s="3">
        <f t="shared" si="14"/>
        <v>0.36474029108140205</v>
      </c>
    </row>
    <row r="118" spans="1:16" s="3" customFormat="1" ht="12.75">
      <c r="A118" s="44">
        <v>110205</v>
      </c>
      <c r="B118" s="49" t="s">
        <v>41</v>
      </c>
      <c r="C118" s="47">
        <f>'[1]Місто'!C208</f>
        <v>48587707</v>
      </c>
      <c r="D118" s="47">
        <f>'[1]Місто'!D208</f>
        <v>34382126</v>
      </c>
      <c r="E118" s="47">
        <f>'[1]Місто'!E208</f>
        <v>874291</v>
      </c>
      <c r="F118" s="47">
        <f t="shared" si="16"/>
        <v>4733705</v>
      </c>
      <c r="G118" s="47">
        <f>'[1]Місто'!G208</f>
        <v>3162295</v>
      </c>
      <c r="H118" s="47">
        <f>'[1]Місто'!H208</f>
        <v>1704522</v>
      </c>
      <c r="I118" s="47">
        <f>'[1]Місто'!I208</f>
        <v>390163</v>
      </c>
      <c r="J118" s="47">
        <f>'[1]Місто'!J208</f>
        <v>1571410</v>
      </c>
      <c r="K118" s="47">
        <f>'[1]Місто'!K208</f>
        <v>1499254</v>
      </c>
      <c r="L118" s="47">
        <f>'[1]Місто'!L208</f>
        <v>0</v>
      </c>
      <c r="M118" s="48">
        <f t="shared" si="15"/>
        <v>53321412</v>
      </c>
      <c r="N118" s="35"/>
      <c r="O118" s="10">
        <f t="shared" si="13"/>
        <v>3234451</v>
      </c>
      <c r="P118" s="3">
        <f t="shared" si="14"/>
        <v>1.8916027254268035</v>
      </c>
    </row>
    <row r="119" spans="1:16" s="3" customFormat="1" ht="88.5" customHeight="1" hidden="1">
      <c r="A119" s="44" t="s">
        <v>146</v>
      </c>
      <c r="B119" s="49" t="s">
        <v>147</v>
      </c>
      <c r="C119" s="47">
        <f>'[1]Місто'!C209</f>
        <v>0</v>
      </c>
      <c r="D119" s="47">
        <f>'[1]Місто'!D209</f>
        <v>0</v>
      </c>
      <c r="E119" s="47">
        <f>'[1]Місто'!E209</f>
        <v>0</v>
      </c>
      <c r="F119" s="47">
        <f t="shared" si="16"/>
        <v>0</v>
      </c>
      <c r="G119" s="47">
        <f>'[1]Місто'!G209</f>
        <v>0</v>
      </c>
      <c r="H119" s="47">
        <f>'[1]Місто'!H209</f>
        <v>0</v>
      </c>
      <c r="I119" s="47">
        <f>'[1]Місто'!I209</f>
        <v>0</v>
      </c>
      <c r="J119" s="47">
        <f>'[1]Місто'!J209</f>
        <v>0</v>
      </c>
      <c r="K119" s="47">
        <f>'[1]Місто'!K209</f>
        <v>0</v>
      </c>
      <c r="L119" s="47">
        <f>'[1]Місто'!L209</f>
        <v>0</v>
      </c>
      <c r="M119" s="48">
        <f t="shared" si="15"/>
        <v>0</v>
      </c>
      <c r="N119" s="37"/>
      <c r="O119" s="10">
        <f t="shared" si="13"/>
        <v>0</v>
      </c>
      <c r="P119" s="3">
        <f t="shared" si="14"/>
        <v>0</v>
      </c>
    </row>
    <row r="120" spans="1:16" s="3" customFormat="1" ht="22.5" customHeight="1" hidden="1">
      <c r="A120" s="44"/>
      <c r="B120" s="67" t="s">
        <v>175</v>
      </c>
      <c r="C120" s="47">
        <f>'[1]Місто'!C210</f>
        <v>0</v>
      </c>
      <c r="D120" s="47">
        <f>'[1]Місто'!D210</f>
        <v>0</v>
      </c>
      <c r="E120" s="47">
        <f>'[1]Місто'!E210</f>
        <v>0</v>
      </c>
      <c r="F120" s="47">
        <f t="shared" si="16"/>
        <v>0</v>
      </c>
      <c r="G120" s="47">
        <f>'[1]Місто'!G210</f>
        <v>0</v>
      </c>
      <c r="H120" s="47">
        <f>'[1]Місто'!H210</f>
        <v>0</v>
      </c>
      <c r="I120" s="47">
        <f>'[1]Місто'!I210</f>
        <v>0</v>
      </c>
      <c r="J120" s="47">
        <f>'[1]Місто'!J210</f>
        <v>0</v>
      </c>
      <c r="K120" s="47">
        <f>'[1]Місто'!K210</f>
        <v>0</v>
      </c>
      <c r="L120" s="47">
        <f>'[1]Місто'!L210</f>
        <v>0</v>
      </c>
      <c r="M120" s="48">
        <f t="shared" si="15"/>
        <v>0</v>
      </c>
      <c r="N120" s="37"/>
      <c r="O120" s="10">
        <f t="shared" si="13"/>
        <v>0</v>
      </c>
      <c r="P120" s="3">
        <f t="shared" si="14"/>
        <v>0</v>
      </c>
    </row>
    <row r="121" spans="1:16" s="3" customFormat="1" ht="12.75" customHeight="1">
      <c r="A121" s="64" t="s">
        <v>182</v>
      </c>
      <c r="B121" s="67" t="s">
        <v>183</v>
      </c>
      <c r="C121" s="47">
        <f>'[1]Місто'!C211</f>
        <v>1127925</v>
      </c>
      <c r="D121" s="47">
        <f>'[1]Місто'!D211</f>
        <v>0</v>
      </c>
      <c r="E121" s="47">
        <f>'[1]Місто'!E211</f>
        <v>0</v>
      </c>
      <c r="F121" s="47">
        <f t="shared" si="16"/>
        <v>0</v>
      </c>
      <c r="G121" s="47">
        <f>'[1]Місто'!G211</f>
        <v>0</v>
      </c>
      <c r="H121" s="47">
        <f>'[1]Місто'!H211</f>
        <v>0</v>
      </c>
      <c r="I121" s="47">
        <f>'[1]Місто'!I211</f>
        <v>0</v>
      </c>
      <c r="J121" s="47">
        <f>'[1]Місто'!J211</f>
        <v>0</v>
      </c>
      <c r="K121" s="47">
        <f>'[1]Місто'!K211</f>
        <v>0</v>
      </c>
      <c r="L121" s="47">
        <f>'[1]Місто'!L211</f>
        <v>0</v>
      </c>
      <c r="M121" s="48">
        <f t="shared" si="15"/>
        <v>1127925</v>
      </c>
      <c r="N121" s="37"/>
      <c r="O121" s="10">
        <f t="shared" si="13"/>
        <v>0</v>
      </c>
      <c r="P121" s="3">
        <f t="shared" si="14"/>
        <v>0.043912053805647326</v>
      </c>
    </row>
    <row r="122" spans="1:16" s="3" customFormat="1" ht="12" customHeight="1">
      <c r="A122" s="44">
        <v>110502</v>
      </c>
      <c r="B122" s="49" t="s">
        <v>42</v>
      </c>
      <c r="C122" s="47">
        <f>'[1]Місто'!C212</f>
        <v>4630900</v>
      </c>
      <c r="D122" s="47">
        <f>'[1]Місто'!D212</f>
        <v>1499427</v>
      </c>
      <c r="E122" s="47">
        <f>'[1]Місто'!E212</f>
        <v>54356</v>
      </c>
      <c r="F122" s="47">
        <f t="shared" si="16"/>
        <v>81716</v>
      </c>
      <c r="G122" s="47">
        <f>'[1]Місто'!G212</f>
        <v>0</v>
      </c>
      <c r="H122" s="47">
        <f>'[1]Місто'!H212</f>
        <v>0</v>
      </c>
      <c r="I122" s="47">
        <f>'[1]Місто'!I212</f>
        <v>0</v>
      </c>
      <c r="J122" s="47">
        <f>'[1]Місто'!J212</f>
        <v>81716</v>
      </c>
      <c r="K122" s="47">
        <f>'[1]Місто'!K212</f>
        <v>81716</v>
      </c>
      <c r="L122" s="47">
        <f>'[1]Місто'!L212</f>
        <v>0</v>
      </c>
      <c r="M122" s="48">
        <f t="shared" si="15"/>
        <v>4712616</v>
      </c>
      <c r="N122" s="35"/>
      <c r="O122" s="10">
        <f t="shared" si="13"/>
        <v>0</v>
      </c>
      <c r="P122" s="3">
        <f t="shared" si="14"/>
        <v>0.18028887556226894</v>
      </c>
    </row>
    <row r="123" spans="1:16" s="3" customFormat="1" ht="12.75">
      <c r="A123" s="44">
        <v>120000</v>
      </c>
      <c r="B123" s="49" t="s">
        <v>43</v>
      </c>
      <c r="C123" s="47">
        <f>C124+C125</f>
        <v>2780000</v>
      </c>
      <c r="D123" s="47">
        <f>D124+D125</f>
        <v>0</v>
      </c>
      <c r="E123" s="47">
        <f>E124+E125</f>
        <v>0</v>
      </c>
      <c r="F123" s="47">
        <f t="shared" si="16"/>
        <v>337638</v>
      </c>
      <c r="G123" s="47">
        <f aca="true" t="shared" si="19" ref="G123:L123">G124+G125</f>
        <v>0</v>
      </c>
      <c r="H123" s="47">
        <f t="shared" si="19"/>
        <v>0</v>
      </c>
      <c r="I123" s="47">
        <f t="shared" si="19"/>
        <v>0</v>
      </c>
      <c r="J123" s="47">
        <f t="shared" si="19"/>
        <v>337638</v>
      </c>
      <c r="K123" s="47">
        <f t="shared" si="19"/>
        <v>337638</v>
      </c>
      <c r="L123" s="47">
        <f t="shared" si="19"/>
        <v>0</v>
      </c>
      <c r="M123" s="48">
        <f t="shared" si="15"/>
        <v>3117638</v>
      </c>
      <c r="N123" s="35"/>
      <c r="O123" s="10">
        <f t="shared" si="13"/>
        <v>0</v>
      </c>
      <c r="P123" s="3">
        <f t="shared" si="14"/>
        <v>0.1082301656401796</v>
      </c>
    </row>
    <row r="124" spans="1:16" s="3" customFormat="1" ht="12.75">
      <c r="A124" s="44" t="s">
        <v>192</v>
      </c>
      <c r="B124" s="49" t="s">
        <v>193</v>
      </c>
      <c r="C124" s="47">
        <f>'[1]Місто'!C379</f>
        <v>2300000</v>
      </c>
      <c r="D124" s="47">
        <f>'[1]Місто'!D379</f>
        <v>0</v>
      </c>
      <c r="E124" s="47">
        <f>'[1]Місто'!E379</f>
        <v>0</v>
      </c>
      <c r="F124" s="47">
        <f t="shared" si="16"/>
        <v>296214</v>
      </c>
      <c r="G124" s="47">
        <f>'[1]Місто'!G379</f>
        <v>0</v>
      </c>
      <c r="H124" s="47">
        <f>'[1]Місто'!H379</f>
        <v>0</v>
      </c>
      <c r="I124" s="47">
        <f>'[1]Місто'!I379</f>
        <v>0</v>
      </c>
      <c r="J124" s="47">
        <f>'[1]Місто'!J379</f>
        <v>296214</v>
      </c>
      <c r="K124" s="47">
        <f>'[1]Місто'!K379</f>
        <v>296214</v>
      </c>
      <c r="L124" s="47">
        <f>'[1]Місто'!L379</f>
        <v>0</v>
      </c>
      <c r="M124" s="48">
        <f t="shared" si="15"/>
        <v>2596214</v>
      </c>
      <c r="N124" s="35"/>
      <c r="O124" s="10">
        <f t="shared" si="13"/>
        <v>0</v>
      </c>
      <c r="P124" s="3">
        <f t="shared" si="14"/>
        <v>0.08954294279583204</v>
      </c>
    </row>
    <row r="125" spans="1:16" s="3" customFormat="1" ht="12.75">
      <c r="A125" s="44">
        <v>120201</v>
      </c>
      <c r="B125" s="56" t="s">
        <v>117</v>
      </c>
      <c r="C125" s="47">
        <f>'[1]Місто'!C16</f>
        <v>480000</v>
      </c>
      <c r="D125" s="47">
        <f>'[1]Місто'!D16</f>
        <v>0</v>
      </c>
      <c r="E125" s="47">
        <f>'[1]Місто'!E16</f>
        <v>0</v>
      </c>
      <c r="F125" s="47">
        <f t="shared" si="16"/>
        <v>41424</v>
      </c>
      <c r="G125" s="47">
        <f>'[1]Місто'!G16</f>
        <v>0</v>
      </c>
      <c r="H125" s="47">
        <f>'[1]Місто'!H16</f>
        <v>0</v>
      </c>
      <c r="I125" s="47">
        <f>'[1]Місто'!I16</f>
        <v>0</v>
      </c>
      <c r="J125" s="47">
        <f>'[1]Місто'!J16</f>
        <v>41424</v>
      </c>
      <c r="K125" s="47">
        <f>'[1]Місто'!K16</f>
        <v>41424</v>
      </c>
      <c r="L125" s="47">
        <f>'[1]Місто'!L16</f>
        <v>0</v>
      </c>
      <c r="M125" s="48">
        <f t="shared" si="15"/>
        <v>521424</v>
      </c>
      <c r="N125" s="35"/>
      <c r="O125" s="10">
        <f t="shared" si="13"/>
        <v>0</v>
      </c>
      <c r="P125" s="3">
        <f t="shared" si="14"/>
        <v>0.018687222844347554</v>
      </c>
    </row>
    <row r="126" spans="1:16" s="3" customFormat="1" ht="12.75">
      <c r="A126" s="44">
        <v>130000</v>
      </c>
      <c r="B126" s="49" t="s">
        <v>44</v>
      </c>
      <c r="C126" s="47">
        <f>C127+C129+C130+C131+C132+C128</f>
        <v>26493749</v>
      </c>
      <c r="D126" s="47">
        <f aca="true" t="shared" si="20" ref="D126:L126">D127+D129+D130+D131+D132+D128</f>
        <v>14737651</v>
      </c>
      <c r="E126" s="47">
        <f t="shared" si="20"/>
        <v>2257636</v>
      </c>
      <c r="F126" s="47">
        <f t="shared" si="20"/>
        <v>939488</v>
      </c>
      <c r="G126" s="47">
        <f t="shared" si="20"/>
        <v>873488</v>
      </c>
      <c r="H126" s="47">
        <f t="shared" si="20"/>
        <v>256802</v>
      </c>
      <c r="I126" s="47">
        <f t="shared" si="20"/>
        <v>68581</v>
      </c>
      <c r="J126" s="47">
        <f t="shared" si="20"/>
        <v>66000</v>
      </c>
      <c r="K126" s="47">
        <f t="shared" si="20"/>
        <v>39500</v>
      </c>
      <c r="L126" s="47">
        <f t="shared" si="20"/>
        <v>0</v>
      </c>
      <c r="M126" s="47">
        <f>M127+M129+M130+M131+M132+M128</f>
        <v>27433237</v>
      </c>
      <c r="N126" s="39">
        <f>F126-K126</f>
        <v>899988</v>
      </c>
      <c r="O126" s="10">
        <f t="shared" si="13"/>
        <v>899988</v>
      </c>
      <c r="P126" s="3">
        <f t="shared" si="14"/>
        <v>1.031447065719188</v>
      </c>
    </row>
    <row r="127" spans="1:16" s="3" customFormat="1" ht="25.5">
      <c r="A127" s="44">
        <v>130102</v>
      </c>
      <c r="B127" s="56" t="s">
        <v>45</v>
      </c>
      <c r="C127" s="47">
        <f>'[1]Місто'!C65</f>
        <v>199559</v>
      </c>
      <c r="D127" s="47">
        <f>'[1]Місто'!D65</f>
        <v>0</v>
      </c>
      <c r="E127" s="47">
        <f>'[1]Місто'!E65</f>
        <v>0</v>
      </c>
      <c r="F127" s="47">
        <f t="shared" si="16"/>
        <v>0</v>
      </c>
      <c r="G127" s="47">
        <f>'[1]Місто'!G65</f>
        <v>0</v>
      </c>
      <c r="H127" s="47">
        <f>'[1]Місто'!H65</f>
        <v>0</v>
      </c>
      <c r="I127" s="47">
        <f>'[1]Місто'!I65</f>
        <v>0</v>
      </c>
      <c r="J127" s="47">
        <f>'[1]Місто'!J65</f>
        <v>0</v>
      </c>
      <c r="K127" s="47">
        <f>'[1]Місто'!K65</f>
        <v>0</v>
      </c>
      <c r="L127" s="47">
        <f>'[1]Місто'!L65</f>
        <v>0</v>
      </c>
      <c r="M127" s="48">
        <f aca="true" t="shared" si="21" ref="M127:M162">C127+F127</f>
        <v>199559</v>
      </c>
      <c r="N127" s="35"/>
      <c r="O127" s="10">
        <f t="shared" si="13"/>
        <v>0</v>
      </c>
      <c r="P127" s="3">
        <f t="shared" si="14"/>
        <v>0.007769173965823236</v>
      </c>
    </row>
    <row r="128" spans="1:15" s="3" customFormat="1" ht="25.5">
      <c r="A128" s="44" t="s">
        <v>242</v>
      </c>
      <c r="B128" s="56" t="s">
        <v>243</v>
      </c>
      <c r="C128" s="47">
        <f>'[1]Місто'!C66</f>
        <v>99067</v>
      </c>
      <c r="D128" s="47"/>
      <c r="E128" s="47"/>
      <c r="F128" s="47"/>
      <c r="G128" s="47"/>
      <c r="H128" s="47"/>
      <c r="I128" s="47"/>
      <c r="J128" s="47"/>
      <c r="K128" s="47"/>
      <c r="L128" s="47"/>
      <c r="M128" s="48">
        <f t="shared" si="21"/>
        <v>99067</v>
      </c>
      <c r="N128" s="35"/>
      <c r="O128" s="10"/>
    </row>
    <row r="129" spans="1:16" s="3" customFormat="1" ht="25.5" customHeight="1">
      <c r="A129" s="44">
        <v>130107</v>
      </c>
      <c r="B129" s="56" t="s">
        <v>46</v>
      </c>
      <c r="C129" s="47">
        <f>'[1]Місто'!C67</f>
        <v>20631962</v>
      </c>
      <c r="D129" s="47">
        <f>'[1]Місто'!D67</f>
        <v>13377679</v>
      </c>
      <c r="E129" s="47">
        <f>'[1]Місто'!E67</f>
        <v>1774603</v>
      </c>
      <c r="F129" s="47">
        <f t="shared" si="16"/>
        <v>814228</v>
      </c>
      <c r="G129" s="47">
        <f>'[1]Місто'!G67</f>
        <v>765228</v>
      </c>
      <c r="H129" s="47">
        <f>'[1]Місто'!H67</f>
        <v>214480</v>
      </c>
      <c r="I129" s="47">
        <f>'[1]Місто'!I67</f>
        <v>54119</v>
      </c>
      <c r="J129" s="47">
        <f>'[1]Місто'!J67</f>
        <v>49000</v>
      </c>
      <c r="K129" s="47">
        <f>'[1]Місто'!K67</f>
        <v>39500</v>
      </c>
      <c r="L129" s="47">
        <f>'[1]Місто'!L67</f>
        <v>0</v>
      </c>
      <c r="M129" s="48">
        <f t="shared" si="21"/>
        <v>21446190</v>
      </c>
      <c r="N129" s="35"/>
      <c r="O129" s="10">
        <f t="shared" si="13"/>
        <v>774728</v>
      </c>
      <c r="P129" s="3">
        <f t="shared" si="14"/>
        <v>0.8032376491877306</v>
      </c>
    </row>
    <row r="130" spans="1:16" s="3" customFormat="1" ht="12.75">
      <c r="A130" s="44">
        <v>130110</v>
      </c>
      <c r="B130" s="56" t="s">
        <v>47</v>
      </c>
      <c r="C130" s="47">
        <f>'[1]Місто'!C68</f>
        <v>5108821</v>
      </c>
      <c r="D130" s="47">
        <f>'[1]Місто'!D68</f>
        <v>1095053</v>
      </c>
      <c r="E130" s="47">
        <f>'[1]Місто'!E68</f>
        <v>397728</v>
      </c>
      <c r="F130" s="47">
        <f t="shared" si="16"/>
        <v>82380</v>
      </c>
      <c r="G130" s="47">
        <f>'[1]Місто'!G68</f>
        <v>65380</v>
      </c>
      <c r="H130" s="47">
        <f>'[1]Місто'!H68</f>
        <v>19062</v>
      </c>
      <c r="I130" s="47">
        <f>'[1]Місто'!I68</f>
        <v>10836</v>
      </c>
      <c r="J130" s="47">
        <f>'[1]Місто'!J68</f>
        <v>17000</v>
      </c>
      <c r="K130" s="47">
        <f>'[1]Місто'!K68</f>
        <v>0</v>
      </c>
      <c r="L130" s="47">
        <f>'[1]Місто'!L68</f>
        <v>0</v>
      </c>
      <c r="M130" s="48">
        <f t="shared" si="21"/>
        <v>5191201</v>
      </c>
      <c r="N130" s="35"/>
      <c r="O130" s="10">
        <f t="shared" si="13"/>
        <v>82380</v>
      </c>
      <c r="P130" s="3">
        <f t="shared" si="14"/>
        <v>0.19889515937267194</v>
      </c>
    </row>
    <row r="131" spans="1:16" s="3" customFormat="1" ht="12.75">
      <c r="A131" s="44" t="s">
        <v>107</v>
      </c>
      <c r="B131" s="56" t="s">
        <v>57</v>
      </c>
      <c r="C131" s="47">
        <f>'[1]Місто'!C69+'[1]Місто'!$C$511</f>
        <v>454340</v>
      </c>
      <c r="D131" s="47">
        <f>'[1]Місто'!D69</f>
        <v>264919</v>
      </c>
      <c r="E131" s="47">
        <f>'[1]Місто'!E69</f>
        <v>85305</v>
      </c>
      <c r="F131" s="47">
        <f t="shared" si="16"/>
        <v>42880</v>
      </c>
      <c r="G131" s="47">
        <f>'[1]Місто'!G69</f>
        <v>42880</v>
      </c>
      <c r="H131" s="47">
        <f>'[1]Місто'!H69</f>
        <v>23260</v>
      </c>
      <c r="I131" s="47">
        <f>'[1]Місто'!I69</f>
        <v>3626</v>
      </c>
      <c r="J131" s="47">
        <f>'[1]Місто'!J69</f>
        <v>0</v>
      </c>
      <c r="K131" s="47">
        <f>'[1]Місто'!K69</f>
        <v>0</v>
      </c>
      <c r="L131" s="47">
        <f>'[1]Місто'!L69</f>
        <v>0</v>
      </c>
      <c r="M131" s="48">
        <f t="shared" si="21"/>
        <v>497220</v>
      </c>
      <c r="N131" s="35"/>
      <c r="O131" s="10">
        <f t="shared" si="13"/>
        <v>42880</v>
      </c>
      <c r="P131" s="3">
        <f t="shared" si="14"/>
        <v>0.017688235056460142</v>
      </c>
    </row>
    <row r="132" spans="1:16" s="3" customFormat="1" ht="12.75" hidden="1">
      <c r="A132" s="44">
        <v>130113</v>
      </c>
      <c r="B132" s="49" t="s">
        <v>29</v>
      </c>
      <c r="C132" s="47">
        <f>'[1]Місто'!C70</f>
        <v>0</v>
      </c>
      <c r="D132" s="47">
        <f>'[1]Місто'!D70</f>
        <v>0</v>
      </c>
      <c r="E132" s="47">
        <f>'[1]Місто'!E70</f>
        <v>0</v>
      </c>
      <c r="F132" s="47">
        <f t="shared" si="16"/>
        <v>0</v>
      </c>
      <c r="G132" s="47">
        <f>'[1]Місто'!G70</f>
        <v>0</v>
      </c>
      <c r="H132" s="47">
        <f>'[1]Місто'!H70</f>
        <v>0</v>
      </c>
      <c r="I132" s="47">
        <f>'[1]Місто'!I70</f>
        <v>0</v>
      </c>
      <c r="J132" s="47">
        <f>'[1]Місто'!J70</f>
        <v>0</v>
      </c>
      <c r="K132" s="47">
        <f>'[1]Місто'!K70</f>
        <v>0</v>
      </c>
      <c r="L132" s="47">
        <f>'[1]Місто'!L70</f>
        <v>0</v>
      </c>
      <c r="M132" s="48">
        <f t="shared" si="21"/>
        <v>0</v>
      </c>
      <c r="N132" s="35"/>
      <c r="O132" s="10">
        <f t="shared" si="13"/>
        <v>0</v>
      </c>
      <c r="P132" s="3">
        <f t="shared" si="14"/>
        <v>0</v>
      </c>
    </row>
    <row r="133" spans="1:16" s="3" customFormat="1" ht="16.5" customHeight="1" hidden="1">
      <c r="A133" s="44">
        <v>130203</v>
      </c>
      <c r="B133" s="56" t="s">
        <v>46</v>
      </c>
      <c r="C133" s="47">
        <f>'[1]Місто'!C71</f>
        <v>0</v>
      </c>
      <c r="D133" s="47"/>
      <c r="E133" s="47"/>
      <c r="F133" s="47">
        <f t="shared" si="16"/>
        <v>0</v>
      </c>
      <c r="G133" s="47"/>
      <c r="H133" s="47"/>
      <c r="I133" s="47"/>
      <c r="J133" s="47"/>
      <c r="K133" s="47"/>
      <c r="L133" s="47"/>
      <c r="M133" s="48">
        <f t="shared" si="21"/>
        <v>0</v>
      </c>
      <c r="N133" s="35"/>
      <c r="O133" s="10">
        <f t="shared" si="13"/>
        <v>0</v>
      </c>
      <c r="P133" s="3">
        <f t="shared" si="14"/>
        <v>0</v>
      </c>
    </row>
    <row r="134" spans="1:16" s="3" customFormat="1" ht="12.75">
      <c r="A134" s="44" t="s">
        <v>118</v>
      </c>
      <c r="B134" s="49" t="s">
        <v>48</v>
      </c>
      <c r="C134" s="47">
        <f>SUM(C135:C142)</f>
        <v>0</v>
      </c>
      <c r="D134" s="47">
        <f>SUM(D135:D142)</f>
        <v>0</v>
      </c>
      <c r="E134" s="47">
        <f>SUM(E135:E142)</f>
        <v>0</v>
      </c>
      <c r="F134" s="47">
        <f aca="true" t="shared" si="22" ref="F134:F140">G134+J134</f>
        <v>75638421</v>
      </c>
      <c r="G134" s="47">
        <f>SUM(G135:G142)</f>
        <v>0</v>
      </c>
      <c r="H134" s="47">
        <f>SUM(H135:H142)</f>
        <v>0</v>
      </c>
      <c r="I134" s="47">
        <f>SUM(I135:I142)</f>
        <v>0</v>
      </c>
      <c r="J134" s="47">
        <f>SUM(J135:J142)-J136-J139</f>
        <v>75638421</v>
      </c>
      <c r="K134" s="47">
        <f>SUM(K135:K142)-K136-K139</f>
        <v>75638421</v>
      </c>
      <c r="L134" s="47">
        <f>SUM(L135:L142)-L136-L139</f>
        <v>0</v>
      </c>
      <c r="M134" s="48">
        <f t="shared" si="21"/>
        <v>75638421</v>
      </c>
      <c r="N134" s="35"/>
      <c r="O134" s="10">
        <f>F134-K134</f>
        <v>0</v>
      </c>
      <c r="P134" s="3">
        <f t="shared" si="14"/>
        <v>0</v>
      </c>
    </row>
    <row r="135" spans="1:16" s="3" customFormat="1" ht="12.75">
      <c r="A135" s="44" t="s">
        <v>105</v>
      </c>
      <c r="B135" s="49" t="s">
        <v>106</v>
      </c>
      <c r="C135" s="47"/>
      <c r="D135" s="47"/>
      <c r="E135" s="47"/>
      <c r="F135" s="47">
        <f t="shared" si="22"/>
        <v>68870327</v>
      </c>
      <c r="G135" s="47"/>
      <c r="H135" s="47"/>
      <c r="I135" s="47"/>
      <c r="J135" s="47">
        <f>'[1]Місто'!J19+'[1]Місто'!J73+'[1]Місто'!J99+'[1]Місто'!J170+'[1]Місто'!J214+'[1]Місто'!J227+'[1]Місто'!J259+'[1]Місто'!J409+'[1]Місто'!J460+'[1]Місто'!J477+'[1]Місто'!J494+'[1]Місто'!J529+'[1]Місто'!$J$381</f>
        <v>68870327</v>
      </c>
      <c r="K135" s="47">
        <f>'[1]Місто'!K19+'[1]Місто'!K73+'[1]Місто'!K99+'[1]Місто'!K170+'[1]Місто'!K214+'[1]Місто'!K227+'[1]Місто'!K259+'[1]Місто'!K409+'[1]Місто'!K460+'[1]Місто'!K477+'[1]Місто'!K494+'[1]Місто'!K529+'[1]Місто'!$K$381</f>
        <v>68870327</v>
      </c>
      <c r="L135" s="47">
        <f>'[1]Місто'!L19+'[1]Місто'!L73+'[1]Місто'!L99+'[1]Місто'!L170+'[1]Місто'!L214+'[1]Місто'!L227+'[1]Місто'!L259+'[1]Місто'!L409+'[1]Місто'!L460+'[1]Місто'!L477+'[1]Місто'!L494+'[1]Місто'!L529</f>
        <v>0</v>
      </c>
      <c r="M135" s="48">
        <f t="shared" si="21"/>
        <v>68870327</v>
      </c>
      <c r="N135" s="35"/>
      <c r="O135" s="10">
        <f>F135-K135</f>
        <v>0</v>
      </c>
      <c r="P135" s="3">
        <f t="shared" si="14"/>
        <v>0</v>
      </c>
    </row>
    <row r="136" spans="1:16" s="3" customFormat="1" ht="17.25" customHeight="1" hidden="1">
      <c r="A136" s="44"/>
      <c r="B136" s="94" t="s">
        <v>216</v>
      </c>
      <c r="C136" s="47"/>
      <c r="D136" s="47"/>
      <c r="E136" s="47"/>
      <c r="F136" s="47">
        <f t="shared" si="22"/>
        <v>0</v>
      </c>
      <c r="G136" s="47"/>
      <c r="H136" s="47"/>
      <c r="I136" s="47"/>
      <c r="J136" s="47">
        <f>'[1]Місто'!$J$410</f>
        <v>0</v>
      </c>
      <c r="K136" s="47">
        <f>'[1]Місто'!$K$410</f>
        <v>0</v>
      </c>
      <c r="L136" s="47">
        <f>'[1]Місто'!$L$410</f>
        <v>0</v>
      </c>
      <c r="M136" s="48">
        <f t="shared" si="21"/>
        <v>0</v>
      </c>
      <c r="N136" s="35"/>
      <c r="O136" s="10">
        <f t="shared" si="13"/>
        <v>0</v>
      </c>
      <c r="P136" s="3">
        <f t="shared" si="14"/>
        <v>0</v>
      </c>
    </row>
    <row r="137" spans="1:16" s="3" customFormat="1" ht="95.25" customHeight="1" hidden="1">
      <c r="A137" s="44" t="s">
        <v>145</v>
      </c>
      <c r="B137" s="94" t="s">
        <v>234</v>
      </c>
      <c r="C137" s="47">
        <f>'[1]Місто'!C21</f>
        <v>0</v>
      </c>
      <c r="D137" s="47">
        <f>'[1]Місто'!D21</f>
        <v>0</v>
      </c>
      <c r="E137" s="47">
        <f>'[1]Місто'!E21</f>
        <v>0</v>
      </c>
      <c r="F137" s="47">
        <f t="shared" si="22"/>
        <v>0</v>
      </c>
      <c r="G137" s="47">
        <f>'[1]Місто'!G21</f>
        <v>0</v>
      </c>
      <c r="H137" s="47">
        <f>'[1]Місто'!H21</f>
        <v>0</v>
      </c>
      <c r="I137" s="47">
        <f>'[1]Місто'!I21</f>
        <v>0</v>
      </c>
      <c r="J137" s="47">
        <f>'[1]Місто'!J21</f>
        <v>0</v>
      </c>
      <c r="K137" s="47">
        <f>'[1]Місто'!K21</f>
        <v>0</v>
      </c>
      <c r="L137" s="47">
        <f>'[1]Місто'!L21</f>
        <v>0</v>
      </c>
      <c r="M137" s="48">
        <f t="shared" si="21"/>
        <v>0</v>
      </c>
      <c r="N137" s="35"/>
      <c r="O137" s="10">
        <f t="shared" si="13"/>
        <v>0</v>
      </c>
      <c r="P137" s="3">
        <f t="shared" si="14"/>
        <v>0</v>
      </c>
    </row>
    <row r="138" spans="1:16" s="3" customFormat="1" ht="16.5" customHeight="1" hidden="1">
      <c r="A138" s="44"/>
      <c r="B138" s="94" t="s">
        <v>175</v>
      </c>
      <c r="C138" s="47">
        <f>'[1]Місто'!C22</f>
        <v>0</v>
      </c>
      <c r="D138" s="47">
        <f>'[1]Місто'!D22</f>
        <v>0</v>
      </c>
      <c r="E138" s="47">
        <f>'[1]Місто'!E22</f>
        <v>0</v>
      </c>
      <c r="F138" s="47">
        <f t="shared" si="22"/>
        <v>0</v>
      </c>
      <c r="G138" s="47">
        <f>'[1]Місто'!G22</f>
        <v>0</v>
      </c>
      <c r="H138" s="47">
        <f>'[1]Місто'!H22</f>
        <v>0</v>
      </c>
      <c r="I138" s="47">
        <f>'[1]Місто'!I22</f>
        <v>0</v>
      </c>
      <c r="J138" s="47"/>
      <c r="K138" s="47"/>
      <c r="L138" s="47">
        <f>'[1]Місто'!L22</f>
        <v>0</v>
      </c>
      <c r="M138" s="48">
        <f t="shared" si="21"/>
        <v>0</v>
      </c>
      <c r="N138" s="37"/>
      <c r="O138" s="10">
        <f t="shared" si="13"/>
        <v>0</v>
      </c>
      <c r="P138" s="3">
        <f t="shared" si="14"/>
        <v>0</v>
      </c>
    </row>
    <row r="139" spans="1:15" s="3" customFormat="1" ht="52.5" customHeight="1" hidden="1">
      <c r="A139" s="44"/>
      <c r="B139" s="95" t="s">
        <v>226</v>
      </c>
      <c r="C139" s="47"/>
      <c r="D139" s="47"/>
      <c r="E139" s="47"/>
      <c r="F139" s="47">
        <f t="shared" si="22"/>
        <v>0</v>
      </c>
      <c r="G139" s="47"/>
      <c r="H139" s="47"/>
      <c r="I139" s="47"/>
      <c r="J139" s="47">
        <f>'[1]Місто'!$J$322+'[1]Місто'!$J$413</f>
        <v>0</v>
      </c>
      <c r="K139" s="47">
        <f>'[1]Місто'!$K$322+'[1]Місто'!$K$413</f>
        <v>0</v>
      </c>
      <c r="L139" s="47">
        <f>'[1]Місто'!$L$322+'[1]Місто'!$L$413</f>
        <v>0</v>
      </c>
      <c r="M139" s="48">
        <f t="shared" si="21"/>
        <v>0</v>
      </c>
      <c r="N139" s="37"/>
      <c r="O139" s="10"/>
    </row>
    <row r="140" spans="1:15" s="3" customFormat="1" ht="22.5">
      <c r="A140" s="64" t="s">
        <v>217</v>
      </c>
      <c r="B140" s="94" t="s">
        <v>218</v>
      </c>
      <c r="C140" s="47"/>
      <c r="D140" s="47"/>
      <c r="E140" s="47"/>
      <c r="F140" s="47">
        <f t="shared" si="22"/>
        <v>1717630</v>
      </c>
      <c r="G140" s="47">
        <f>'[1]Місто'!G23</f>
        <v>0</v>
      </c>
      <c r="H140" s="47">
        <f>'[1]Місто'!H23</f>
        <v>0</v>
      </c>
      <c r="I140" s="47">
        <f>'[1]Місто'!I23</f>
        <v>0</v>
      </c>
      <c r="J140" s="47">
        <f>K140</f>
        <v>1717630</v>
      </c>
      <c r="K140" s="47">
        <f>'[1]Місто'!K260</f>
        <v>1717630</v>
      </c>
      <c r="L140" s="47">
        <f>'[1]Місто'!L260</f>
        <v>0</v>
      </c>
      <c r="M140" s="48">
        <f t="shared" si="21"/>
        <v>1717630</v>
      </c>
      <c r="N140" s="37"/>
      <c r="O140" s="10"/>
    </row>
    <row r="141" spans="1:16" s="3" customFormat="1" ht="30.75" customHeight="1">
      <c r="A141" s="44" t="s">
        <v>125</v>
      </c>
      <c r="B141" s="95" t="s">
        <v>126</v>
      </c>
      <c r="C141" s="47">
        <f>'[1]Місто'!C321+'[1]Місто'!C414</f>
        <v>0</v>
      </c>
      <c r="D141" s="47">
        <f>'[1]Місто'!D321+'[1]Місто'!D414</f>
        <v>0</v>
      </c>
      <c r="E141" s="47">
        <f>'[1]Місто'!E321+'[1]Місто'!E414</f>
        <v>0</v>
      </c>
      <c r="F141" s="47">
        <f aca="true" t="shared" si="23" ref="F141:F159">G141+J141</f>
        <v>3500000</v>
      </c>
      <c r="G141" s="47">
        <f>'[1]Місто'!G321+'[1]Місто'!G414</f>
        <v>0</v>
      </c>
      <c r="H141" s="47">
        <f>'[1]Місто'!H321+'[1]Місто'!H414</f>
        <v>0</v>
      </c>
      <c r="I141" s="47">
        <f>'[1]Місто'!I321+'[1]Місто'!I414</f>
        <v>0</v>
      </c>
      <c r="J141" s="47">
        <f>'[1]Місто'!J261+'[1]Місто'!J414</f>
        <v>3500000</v>
      </c>
      <c r="K141" s="47">
        <f>'[1]Місто'!K261+'[1]Місто'!K414</f>
        <v>3500000</v>
      </c>
      <c r="L141" s="47">
        <f>'[1]Місто'!L261+'[1]Місто'!L414</f>
        <v>0</v>
      </c>
      <c r="M141" s="48">
        <f t="shared" si="21"/>
        <v>3500000</v>
      </c>
      <c r="N141" s="35"/>
      <c r="O141" s="10">
        <f t="shared" si="13"/>
        <v>0</v>
      </c>
      <c r="P141" s="3">
        <f t="shared" si="14"/>
        <v>0</v>
      </c>
    </row>
    <row r="142" spans="1:16" s="3" customFormat="1" ht="25.5">
      <c r="A142" s="44" t="s">
        <v>261</v>
      </c>
      <c r="B142" s="66" t="s">
        <v>262</v>
      </c>
      <c r="C142" s="47">
        <f>'[1]Місто'!C351</f>
        <v>0</v>
      </c>
      <c r="D142" s="47">
        <f>'[1]Місто'!D351</f>
        <v>0</v>
      </c>
      <c r="E142" s="47">
        <f>'[1]Місто'!E351</f>
        <v>0</v>
      </c>
      <c r="F142" s="47">
        <f t="shared" si="23"/>
        <v>1550464</v>
      </c>
      <c r="G142" s="47">
        <f>'[1]Місто'!G351</f>
        <v>0</v>
      </c>
      <c r="H142" s="47">
        <f>'[1]Місто'!H351</f>
        <v>0</v>
      </c>
      <c r="I142" s="47">
        <f>'[1]Місто'!I351</f>
        <v>0</v>
      </c>
      <c r="J142" s="47">
        <f>'[1]Місто'!J351</f>
        <v>1550464</v>
      </c>
      <c r="K142" s="47">
        <f>'[1]Місто'!K351</f>
        <v>1550464</v>
      </c>
      <c r="L142" s="47">
        <f>'[1]Місто'!L351</f>
        <v>0</v>
      </c>
      <c r="M142" s="48">
        <f t="shared" si="21"/>
        <v>1550464</v>
      </c>
      <c r="N142" s="35"/>
      <c r="O142" s="10">
        <f t="shared" si="13"/>
        <v>0</v>
      </c>
      <c r="P142" s="3">
        <f t="shared" si="14"/>
        <v>0</v>
      </c>
    </row>
    <row r="143" spans="1:15" s="3" customFormat="1" ht="25.5">
      <c r="A143" s="44" t="s">
        <v>221</v>
      </c>
      <c r="B143" s="46" t="s">
        <v>224</v>
      </c>
      <c r="C143" s="47">
        <f>C144</f>
        <v>0</v>
      </c>
      <c r="D143" s="47"/>
      <c r="E143" s="47"/>
      <c r="F143" s="47">
        <f>F144</f>
        <v>963306</v>
      </c>
      <c r="G143" s="47">
        <f>G144</f>
        <v>963306</v>
      </c>
      <c r="H143" s="47"/>
      <c r="I143" s="47"/>
      <c r="J143" s="47"/>
      <c r="K143" s="47"/>
      <c r="L143" s="47"/>
      <c r="M143" s="48">
        <f t="shared" si="21"/>
        <v>963306</v>
      </c>
      <c r="N143" s="35"/>
      <c r="O143" s="10"/>
    </row>
    <row r="144" spans="1:15" s="3" customFormat="1" ht="18.75" customHeight="1">
      <c r="A144" s="44" t="s">
        <v>222</v>
      </c>
      <c r="B144" s="46" t="s">
        <v>223</v>
      </c>
      <c r="C144" s="47">
        <f>'[1]Місто'!C365</f>
        <v>0</v>
      </c>
      <c r="D144" s="47"/>
      <c r="E144" s="47"/>
      <c r="F144" s="47">
        <f>'[1]Місто'!$F$365</f>
        <v>963306</v>
      </c>
      <c r="G144" s="47">
        <f>'[1]Місто'!$G$365</f>
        <v>963306</v>
      </c>
      <c r="H144" s="47"/>
      <c r="I144" s="47"/>
      <c r="J144" s="47">
        <f>'[1]Місто'!$J$365</f>
        <v>0</v>
      </c>
      <c r="K144" s="47"/>
      <c r="L144" s="47"/>
      <c r="M144" s="48">
        <f t="shared" si="21"/>
        <v>963306</v>
      </c>
      <c r="N144" s="35"/>
      <c r="O144" s="10"/>
    </row>
    <row r="145" spans="1:16" s="3" customFormat="1" ht="22.5" customHeight="1">
      <c r="A145" s="44" t="s">
        <v>77</v>
      </c>
      <c r="B145" s="49" t="s">
        <v>81</v>
      </c>
      <c r="C145" s="47">
        <f>SUM(C146:C157)-C147-C149-C151-C153-C156</f>
        <v>77205427</v>
      </c>
      <c r="D145" s="47">
        <f>SUM(D146:D157)-D147-D149-D151-D153-D156</f>
        <v>0</v>
      </c>
      <c r="E145" s="47">
        <f>SUM(E146:E157)-E147-E149-E151-E153-E156</f>
        <v>0</v>
      </c>
      <c r="F145" s="47">
        <f t="shared" si="23"/>
        <v>32021446</v>
      </c>
      <c r="G145" s="47">
        <f>SUM(G146:G157)-G147-G149-G151-G153-G156</f>
        <v>11861000</v>
      </c>
      <c r="H145" s="47">
        <f>SUM(H146:H155)</f>
        <v>0</v>
      </c>
      <c r="I145" s="47">
        <f>SUM(I146:I155)</f>
        <v>0</v>
      </c>
      <c r="J145" s="47">
        <f>SUM(J146:J157)-J156</f>
        <v>20160446</v>
      </c>
      <c r="K145" s="47">
        <f>SUM(K146:K157)</f>
        <v>480946</v>
      </c>
      <c r="L145" s="47">
        <f>SUM(L146:L155)</f>
        <v>0</v>
      </c>
      <c r="M145" s="48">
        <f t="shared" si="21"/>
        <v>109226873</v>
      </c>
      <c r="N145" s="35"/>
      <c r="O145" s="10"/>
      <c r="P145" s="3">
        <f t="shared" si="14"/>
        <v>3.0057396232125155</v>
      </c>
    </row>
    <row r="146" spans="1:16" s="3" customFormat="1" ht="36">
      <c r="A146" s="44" t="s">
        <v>75</v>
      </c>
      <c r="B146" s="121" t="s">
        <v>119</v>
      </c>
      <c r="C146" s="47">
        <f>'[1]Місто'!C173</f>
        <v>4519573</v>
      </c>
      <c r="D146" s="47">
        <f>'[1]Місто'!D173</f>
        <v>0</v>
      </c>
      <c r="E146" s="47">
        <f>'[1]Місто'!E173</f>
        <v>0</v>
      </c>
      <c r="F146" s="47">
        <f t="shared" si="23"/>
        <v>0</v>
      </c>
      <c r="G146" s="47">
        <f>'[1]Місто'!G173</f>
        <v>0</v>
      </c>
      <c r="H146" s="47">
        <f>'[1]Місто'!H173</f>
        <v>0</v>
      </c>
      <c r="I146" s="47">
        <f>'[1]Місто'!I173</f>
        <v>0</v>
      </c>
      <c r="J146" s="47">
        <f>'[1]Місто'!J173</f>
        <v>0</v>
      </c>
      <c r="K146" s="47">
        <f>'[1]Місто'!K173</f>
        <v>0</v>
      </c>
      <c r="L146" s="47">
        <f>'[1]Місто'!L173</f>
        <v>0</v>
      </c>
      <c r="M146" s="48">
        <f t="shared" si="21"/>
        <v>4519573</v>
      </c>
      <c r="N146" s="35"/>
      <c r="O146" s="10">
        <f t="shared" si="13"/>
        <v>0</v>
      </c>
      <c r="P146" s="3">
        <f t="shared" si="14"/>
        <v>0.17595472460895087</v>
      </c>
    </row>
    <row r="147" spans="1:16" s="3" customFormat="1" ht="132.75" customHeight="1">
      <c r="A147" s="44"/>
      <c r="B147" s="93" t="s">
        <v>230</v>
      </c>
      <c r="C147" s="47">
        <f>'[1]Місто'!C174</f>
        <v>4345423</v>
      </c>
      <c r="D147" s="47">
        <f>'[1]Місто'!D174</f>
        <v>0</v>
      </c>
      <c r="E147" s="47">
        <f>'[1]Місто'!E174</f>
        <v>0</v>
      </c>
      <c r="F147" s="47">
        <f t="shared" si="23"/>
        <v>0</v>
      </c>
      <c r="G147" s="47">
        <f>'[1]Місто'!G174</f>
        <v>0</v>
      </c>
      <c r="H147" s="47">
        <f>'[1]Місто'!H174</f>
        <v>0</v>
      </c>
      <c r="I147" s="47">
        <f>'[1]Місто'!I174</f>
        <v>0</v>
      </c>
      <c r="J147" s="47">
        <f>'[1]Місто'!J174</f>
        <v>0</v>
      </c>
      <c r="K147" s="47">
        <f>'[1]Місто'!K174</f>
        <v>0</v>
      </c>
      <c r="L147" s="47">
        <f>'[1]Місто'!L174</f>
        <v>0</v>
      </c>
      <c r="M147" s="48">
        <f t="shared" si="21"/>
        <v>4345423</v>
      </c>
      <c r="N147" s="35"/>
      <c r="O147" s="10">
        <f t="shared" si="13"/>
        <v>0</v>
      </c>
      <c r="P147" s="3">
        <f t="shared" si="14"/>
        <v>0.16917476657073602</v>
      </c>
    </row>
    <row r="148" spans="1:16" s="3" customFormat="1" ht="38.25">
      <c r="A148" s="44" t="s">
        <v>140</v>
      </c>
      <c r="B148" s="56" t="s">
        <v>141</v>
      </c>
      <c r="C148" s="47">
        <f>'[1]Місто'!C175</f>
        <v>1432390</v>
      </c>
      <c r="D148" s="47">
        <f>'[1]Місто'!D175</f>
        <v>0</v>
      </c>
      <c r="E148" s="47">
        <f>'[1]Місто'!E175</f>
        <v>0</v>
      </c>
      <c r="F148" s="47">
        <f t="shared" si="23"/>
        <v>0</v>
      </c>
      <c r="G148" s="47">
        <f>'[1]Місто'!G175</f>
        <v>0</v>
      </c>
      <c r="H148" s="47">
        <f>'[1]Місто'!H175</f>
        <v>0</v>
      </c>
      <c r="I148" s="47">
        <f>'[1]Місто'!I175</f>
        <v>0</v>
      </c>
      <c r="J148" s="47">
        <f>'[1]Місто'!J175</f>
        <v>0</v>
      </c>
      <c r="K148" s="47">
        <f>'[1]Місто'!K175</f>
        <v>0</v>
      </c>
      <c r="L148" s="47">
        <f>'[1]Місто'!L175</f>
        <v>0</v>
      </c>
      <c r="M148" s="48">
        <f t="shared" si="21"/>
        <v>1432390</v>
      </c>
      <c r="N148" s="35"/>
      <c r="O148" s="10">
        <f t="shared" si="13"/>
        <v>0</v>
      </c>
      <c r="P148" s="3">
        <f t="shared" si="14"/>
        <v>0.055765398187531234</v>
      </c>
    </row>
    <row r="149" spans="1:16" s="3" customFormat="1" ht="123" customHeight="1">
      <c r="A149" s="44"/>
      <c r="B149" s="93" t="s">
        <v>230</v>
      </c>
      <c r="C149" s="47">
        <f>'[1]Місто'!C176</f>
        <v>932390</v>
      </c>
      <c r="D149" s="47">
        <f>'[1]Місто'!D176</f>
        <v>0</v>
      </c>
      <c r="E149" s="47">
        <f>'[1]Місто'!E176</f>
        <v>0</v>
      </c>
      <c r="F149" s="47">
        <f t="shared" si="23"/>
        <v>0</v>
      </c>
      <c r="G149" s="47">
        <f>'[1]Місто'!G176</f>
        <v>0</v>
      </c>
      <c r="H149" s="47">
        <f>'[1]Місто'!H176</f>
        <v>0</v>
      </c>
      <c r="I149" s="47">
        <f>'[1]Місто'!I176</f>
        <v>0</v>
      </c>
      <c r="J149" s="47">
        <f>'[1]Місто'!J176</f>
        <v>0</v>
      </c>
      <c r="K149" s="47">
        <f>'[1]Місто'!K176</f>
        <v>0</v>
      </c>
      <c r="L149" s="47">
        <f>'[1]Місто'!L176</f>
        <v>0</v>
      </c>
      <c r="M149" s="48">
        <f t="shared" si="21"/>
        <v>932390</v>
      </c>
      <c r="N149" s="35"/>
      <c r="O149" s="10">
        <f t="shared" si="13"/>
        <v>0</v>
      </c>
      <c r="P149" s="3">
        <f t="shared" si="14"/>
        <v>0.03629954105800254</v>
      </c>
    </row>
    <row r="150" spans="1:16" s="3" customFormat="1" ht="27.75" customHeight="1">
      <c r="A150" s="44" t="s">
        <v>138</v>
      </c>
      <c r="B150" s="121" t="s">
        <v>139</v>
      </c>
      <c r="C150" s="47">
        <f>'[1]Місто'!C177</f>
        <v>2973995</v>
      </c>
      <c r="D150" s="47">
        <f>'[1]Місто'!D177</f>
        <v>0</v>
      </c>
      <c r="E150" s="47">
        <f>'[1]Місто'!E177</f>
        <v>0</v>
      </c>
      <c r="F150" s="47">
        <f t="shared" si="23"/>
        <v>0</v>
      </c>
      <c r="G150" s="47">
        <f>'[1]Місто'!G177</f>
        <v>0</v>
      </c>
      <c r="H150" s="47">
        <f>'[1]Місто'!H177</f>
        <v>0</v>
      </c>
      <c r="I150" s="47">
        <f>'[1]Місто'!I177</f>
        <v>0</v>
      </c>
      <c r="J150" s="47">
        <f>'[1]Місто'!J177</f>
        <v>0</v>
      </c>
      <c r="K150" s="47">
        <f>'[1]Місто'!K177</f>
        <v>0</v>
      </c>
      <c r="L150" s="47">
        <f>'[1]Місто'!L177</f>
        <v>0</v>
      </c>
      <c r="M150" s="48">
        <f t="shared" si="21"/>
        <v>2973995</v>
      </c>
      <c r="N150" s="35"/>
      <c r="O150" s="10">
        <f t="shared" si="13"/>
        <v>0</v>
      </c>
      <c r="P150" s="3">
        <f t="shared" si="14"/>
        <v>0.11578272354786544</v>
      </c>
    </row>
    <row r="151" spans="1:16" s="3" customFormat="1" ht="143.25" customHeight="1">
      <c r="A151" s="44"/>
      <c r="B151" s="93" t="s">
        <v>230</v>
      </c>
      <c r="C151" s="47">
        <f>'[1]Місто'!C178</f>
        <v>2973995</v>
      </c>
      <c r="D151" s="47">
        <f>'[1]Місто'!D178</f>
        <v>0</v>
      </c>
      <c r="E151" s="47">
        <f>'[1]Місто'!E178</f>
        <v>0</v>
      </c>
      <c r="F151" s="47">
        <f t="shared" si="23"/>
        <v>0</v>
      </c>
      <c r="G151" s="47">
        <f>'[1]Місто'!G178</f>
        <v>0</v>
      </c>
      <c r="H151" s="47">
        <f>'[1]Місто'!H178</f>
        <v>0</v>
      </c>
      <c r="I151" s="47">
        <f>'[1]Місто'!I178</f>
        <v>0</v>
      </c>
      <c r="J151" s="47">
        <f>'[1]Місто'!J178</f>
        <v>0</v>
      </c>
      <c r="K151" s="47">
        <f>'[1]Місто'!K178</f>
        <v>0</v>
      </c>
      <c r="L151" s="47">
        <f>'[1]Місто'!L178</f>
        <v>0</v>
      </c>
      <c r="M151" s="48">
        <f t="shared" si="21"/>
        <v>2973995</v>
      </c>
      <c r="N151" s="35"/>
      <c r="O151" s="10">
        <f t="shared" si="13"/>
        <v>0</v>
      </c>
      <c r="P151" s="3">
        <f t="shared" si="14"/>
        <v>0.11578272354786544</v>
      </c>
    </row>
    <row r="152" spans="1:16" s="3" customFormat="1" ht="34.5" customHeight="1">
      <c r="A152" s="44" t="s">
        <v>76</v>
      </c>
      <c r="B152" s="49" t="s">
        <v>120</v>
      </c>
      <c r="C152" s="47">
        <f>'[1]Місто'!C179</f>
        <v>40166746</v>
      </c>
      <c r="D152" s="47">
        <f>'[1]Місто'!D179</f>
        <v>0</v>
      </c>
      <c r="E152" s="47">
        <f>'[1]Місто'!E179</f>
        <v>0</v>
      </c>
      <c r="F152" s="47">
        <f t="shared" si="23"/>
        <v>0</v>
      </c>
      <c r="G152" s="47">
        <f>'[1]Місто'!G179</f>
        <v>0</v>
      </c>
      <c r="H152" s="47">
        <f>'[1]Місто'!H179</f>
        <v>0</v>
      </c>
      <c r="I152" s="47">
        <f>'[1]Місто'!I179</f>
        <v>0</v>
      </c>
      <c r="J152" s="47">
        <f>'[1]Місто'!J179</f>
        <v>0</v>
      </c>
      <c r="K152" s="47">
        <f>'[1]Місто'!K179</f>
        <v>0</v>
      </c>
      <c r="L152" s="47">
        <f>'[1]Місто'!L179</f>
        <v>0</v>
      </c>
      <c r="M152" s="48">
        <f t="shared" si="21"/>
        <v>40166746</v>
      </c>
      <c r="N152" s="35"/>
      <c r="O152" s="10">
        <f t="shared" si="13"/>
        <v>0</v>
      </c>
      <c r="P152" s="3">
        <f t="shared" si="14"/>
        <v>1.5637602779881372</v>
      </c>
    </row>
    <row r="153" spans="1:16" s="3" customFormat="1" ht="133.5" customHeight="1">
      <c r="A153" s="44"/>
      <c r="B153" s="93" t="s">
        <v>230</v>
      </c>
      <c r="C153" s="47">
        <f>'[1]Місто'!C180</f>
        <v>39295996</v>
      </c>
      <c r="D153" s="47">
        <f>'[1]Місто'!D180</f>
        <v>0</v>
      </c>
      <c r="E153" s="47">
        <f>'[1]Місто'!E180</f>
        <v>0</v>
      </c>
      <c r="F153" s="47">
        <f t="shared" si="23"/>
        <v>0</v>
      </c>
      <c r="G153" s="47">
        <f>'[1]Місто'!G180</f>
        <v>0</v>
      </c>
      <c r="H153" s="47">
        <f>'[1]Місто'!H180</f>
        <v>0</v>
      </c>
      <c r="I153" s="47">
        <f>'[1]Місто'!I180</f>
        <v>0</v>
      </c>
      <c r="J153" s="47">
        <f>'[1]Місто'!J180</f>
        <v>0</v>
      </c>
      <c r="K153" s="47">
        <f>'[1]Місто'!K180</f>
        <v>0</v>
      </c>
      <c r="L153" s="47">
        <f>'[1]Місто'!L180</f>
        <v>0</v>
      </c>
      <c r="M153" s="48">
        <f t="shared" si="21"/>
        <v>39295996</v>
      </c>
      <c r="N153" s="35"/>
      <c r="O153" s="10">
        <f t="shared" si="13"/>
        <v>0</v>
      </c>
      <c r="P153" s="3">
        <f t="shared" si="14"/>
        <v>1.529860487797063</v>
      </c>
    </row>
    <row r="154" spans="1:16" s="3" customFormat="1" ht="12.75">
      <c r="A154" s="44" t="s">
        <v>148</v>
      </c>
      <c r="B154" s="49" t="s">
        <v>149</v>
      </c>
      <c r="C154" s="47">
        <f>'[1]Місто'!C385</f>
        <v>24665000</v>
      </c>
      <c r="D154" s="47">
        <f>'[1]Місто'!D385</f>
        <v>0</v>
      </c>
      <c r="E154" s="47">
        <f>'[1]Місто'!E385</f>
        <v>0</v>
      </c>
      <c r="F154" s="47">
        <f t="shared" si="23"/>
        <v>0</v>
      </c>
      <c r="G154" s="47">
        <f>'[1]Місто'!G385</f>
        <v>0</v>
      </c>
      <c r="H154" s="47">
        <f>'[1]Місто'!H385</f>
        <v>0</v>
      </c>
      <c r="I154" s="47">
        <f>'[1]Місто'!I385</f>
        <v>0</v>
      </c>
      <c r="J154" s="47">
        <f>'[1]Місто'!J385</f>
        <v>0</v>
      </c>
      <c r="K154" s="47">
        <f>'[1]Місто'!K385</f>
        <v>0</v>
      </c>
      <c r="L154" s="47">
        <f>'[1]Місто'!L385</f>
        <v>0</v>
      </c>
      <c r="M154" s="48">
        <f t="shared" si="21"/>
        <v>24665000</v>
      </c>
      <c r="N154" s="35"/>
      <c r="O154" s="10">
        <f aca="true" t="shared" si="24" ref="O154:O175">F154-K154</f>
        <v>0</v>
      </c>
      <c r="P154" s="3">
        <f>C154/$C$178*100</f>
        <v>0.960250732199651</v>
      </c>
    </row>
    <row r="155" spans="1:16" s="3" customFormat="1" ht="39" customHeight="1">
      <c r="A155" s="44">
        <v>170703</v>
      </c>
      <c r="B155" s="49" t="s">
        <v>121</v>
      </c>
      <c r="C155" s="47">
        <f>'[1]Місто'!C324</f>
        <v>0</v>
      </c>
      <c r="D155" s="47">
        <f>'[1]Місто'!D324</f>
        <v>0</v>
      </c>
      <c r="E155" s="47">
        <f>'[1]Місто'!E324</f>
        <v>0</v>
      </c>
      <c r="F155" s="47">
        <f t="shared" si="23"/>
        <v>31540500</v>
      </c>
      <c r="G155" s="47">
        <f>'[1]Місто'!G263</f>
        <v>11861000</v>
      </c>
      <c r="H155" s="47">
        <f>'[1]Місто'!H263</f>
        <v>0</v>
      </c>
      <c r="I155" s="47">
        <f>'[1]Місто'!I263</f>
        <v>0</v>
      </c>
      <c r="J155" s="47">
        <f>'[1]Місто'!J263</f>
        <v>19679500</v>
      </c>
      <c r="K155" s="47">
        <f>'[1]Місто'!K263</f>
        <v>0</v>
      </c>
      <c r="L155" s="47">
        <f>'[1]Місто'!L263</f>
        <v>0</v>
      </c>
      <c r="M155" s="48">
        <f t="shared" si="21"/>
        <v>31540500</v>
      </c>
      <c r="N155" s="35"/>
      <c r="O155" s="10"/>
      <c r="P155" s="3">
        <f>C155/$C$178*100</f>
        <v>0</v>
      </c>
    </row>
    <row r="156" spans="1:15" s="3" customFormat="1" ht="62.25" customHeight="1">
      <c r="A156" s="44"/>
      <c r="B156" s="67" t="s">
        <v>257</v>
      </c>
      <c r="C156" s="47"/>
      <c r="D156" s="47"/>
      <c r="E156" s="47"/>
      <c r="F156" s="47">
        <f t="shared" si="23"/>
        <v>28940500</v>
      </c>
      <c r="G156" s="47">
        <f>'[1]Місто'!G264</f>
        <v>9261000</v>
      </c>
      <c r="H156" s="47">
        <f>'[1]Місто'!H264</f>
        <v>0</v>
      </c>
      <c r="I156" s="47">
        <f>'[1]Місто'!I264</f>
        <v>0</v>
      </c>
      <c r="J156" s="47">
        <f>'[1]Місто'!J264</f>
        <v>19679500</v>
      </c>
      <c r="K156" s="47">
        <f>'[1]Місто'!K264</f>
        <v>0</v>
      </c>
      <c r="L156" s="47">
        <f>'[1]Місто'!L264</f>
        <v>0</v>
      </c>
      <c r="M156" s="48">
        <f t="shared" si="21"/>
        <v>28940500</v>
      </c>
      <c r="N156" s="35"/>
      <c r="O156" s="10"/>
    </row>
    <row r="157" spans="1:15" s="3" customFormat="1" ht="25.5">
      <c r="A157" s="44" t="s">
        <v>237</v>
      </c>
      <c r="B157" s="67" t="s">
        <v>238</v>
      </c>
      <c r="C157" s="47">
        <f>'[1]Місто'!$C$384</f>
        <v>3447723</v>
      </c>
      <c r="D157" s="47"/>
      <c r="E157" s="47"/>
      <c r="F157" s="47">
        <f t="shared" si="23"/>
        <v>480946</v>
      </c>
      <c r="G157" s="47">
        <f>'[1]Місто'!G384</f>
        <v>0</v>
      </c>
      <c r="H157" s="47">
        <f>'[1]Місто'!H384</f>
        <v>0</v>
      </c>
      <c r="I157" s="47">
        <f>'[1]Місто'!I384</f>
        <v>0</v>
      </c>
      <c r="J157" s="47">
        <f>'[1]Місто'!J384</f>
        <v>480946</v>
      </c>
      <c r="K157" s="47">
        <f>'[1]Місто'!K384</f>
        <v>480946</v>
      </c>
      <c r="L157" s="47">
        <f>'[1]Місто'!L384</f>
        <v>0</v>
      </c>
      <c r="M157" s="48">
        <f t="shared" si="21"/>
        <v>3928669</v>
      </c>
      <c r="N157" s="35"/>
      <c r="O157" s="10"/>
    </row>
    <row r="158" spans="1:16" s="3" customFormat="1" ht="25.5">
      <c r="A158" s="44" t="s">
        <v>49</v>
      </c>
      <c r="B158" s="61" t="s">
        <v>50</v>
      </c>
      <c r="C158" s="47">
        <f>SUM(C159:C162)</f>
        <v>108000</v>
      </c>
      <c r="D158" s="47">
        <f>SUM(D159:D162)</f>
        <v>0</v>
      </c>
      <c r="E158" s="47">
        <f>SUM(E159:E162)</f>
        <v>0</v>
      </c>
      <c r="F158" s="47">
        <f>G158+J158</f>
        <v>10553874</v>
      </c>
      <c r="G158" s="47">
        <f aca="true" t="shared" si="25" ref="G158:L158">SUM(G159:G162)</f>
        <v>0</v>
      </c>
      <c r="H158" s="47">
        <f t="shared" si="25"/>
        <v>0</v>
      </c>
      <c r="I158" s="47">
        <f t="shared" si="25"/>
        <v>0</v>
      </c>
      <c r="J158" s="47">
        <f>SUM(J159:J162)</f>
        <v>10553874</v>
      </c>
      <c r="K158" s="47">
        <f t="shared" si="25"/>
        <v>10553874</v>
      </c>
      <c r="L158" s="47">
        <f t="shared" si="25"/>
        <v>0</v>
      </c>
      <c r="M158" s="48">
        <f t="shared" si="21"/>
        <v>10661874</v>
      </c>
      <c r="N158" s="35"/>
      <c r="O158" s="10">
        <f t="shared" si="24"/>
        <v>0</v>
      </c>
      <c r="P158" s="3">
        <f aca="true" t="shared" si="26" ref="P158:P180">C158/$C$178*100</f>
        <v>0.0042046251399782</v>
      </c>
    </row>
    <row r="159" spans="1:16" s="3" customFormat="1" ht="17.25" customHeight="1" hidden="1">
      <c r="A159" s="44" t="s">
        <v>162</v>
      </c>
      <c r="B159" s="67" t="s">
        <v>163</v>
      </c>
      <c r="C159" s="47">
        <f>'[1]Місто'!C291</f>
        <v>0</v>
      </c>
      <c r="D159" s="47">
        <f>'[1]Місто'!D291</f>
        <v>0</v>
      </c>
      <c r="E159" s="47">
        <f>'[1]Місто'!E291</f>
        <v>0</v>
      </c>
      <c r="F159" s="47">
        <f t="shared" si="23"/>
        <v>0</v>
      </c>
      <c r="G159" s="47">
        <f>'[1]Місто'!G291</f>
        <v>0</v>
      </c>
      <c r="H159" s="47">
        <f>'[1]Місто'!H291</f>
        <v>0</v>
      </c>
      <c r="I159" s="47">
        <f>'[1]Місто'!I291</f>
        <v>0</v>
      </c>
      <c r="J159" s="47">
        <f>'[1]Місто'!J291</f>
        <v>0</v>
      </c>
      <c r="K159" s="47">
        <f>'[1]Місто'!K291</f>
        <v>0</v>
      </c>
      <c r="L159" s="47">
        <f>'[1]Місто'!L291</f>
        <v>0</v>
      </c>
      <c r="M159" s="48">
        <f t="shared" si="21"/>
        <v>0</v>
      </c>
      <c r="N159" s="35"/>
      <c r="O159" s="10">
        <f t="shared" si="24"/>
        <v>0</v>
      </c>
      <c r="P159" s="3">
        <f t="shared" si="26"/>
        <v>0</v>
      </c>
    </row>
    <row r="160" spans="1:16" s="3" customFormat="1" ht="27" customHeight="1" hidden="1">
      <c r="A160" s="44"/>
      <c r="B160" s="67"/>
      <c r="C160" s="47">
        <f>'[1]Місто'!C292</f>
        <v>0</v>
      </c>
      <c r="D160" s="47">
        <f>'[1]Місто'!D292</f>
        <v>0</v>
      </c>
      <c r="E160" s="47">
        <f>'[1]Місто'!E292</f>
        <v>0</v>
      </c>
      <c r="F160" s="47"/>
      <c r="G160" s="47">
        <f>'[1]Місто'!G292</f>
        <v>0</v>
      </c>
      <c r="H160" s="47">
        <f>'[1]Місто'!H292</f>
        <v>0</v>
      </c>
      <c r="I160" s="47">
        <f>'[1]Місто'!I292</f>
        <v>0</v>
      </c>
      <c r="J160" s="47"/>
      <c r="K160" s="47">
        <f>'[1]Місто'!K292</f>
        <v>0</v>
      </c>
      <c r="L160" s="47">
        <f>'[1]Місто'!L292</f>
        <v>0</v>
      </c>
      <c r="M160" s="48">
        <f t="shared" si="21"/>
        <v>0</v>
      </c>
      <c r="N160" s="35"/>
      <c r="O160" s="10">
        <f t="shared" si="24"/>
        <v>0</v>
      </c>
      <c r="P160" s="3">
        <f t="shared" si="26"/>
        <v>0</v>
      </c>
    </row>
    <row r="161" spans="1:16" s="3" customFormat="1" ht="24.75" customHeight="1">
      <c r="A161" s="44" t="s">
        <v>51</v>
      </c>
      <c r="B161" s="67" t="s">
        <v>207</v>
      </c>
      <c r="C161" s="47">
        <f>'[1]Місто'!C229</f>
        <v>108000</v>
      </c>
      <c r="D161" s="47">
        <f>'[1]Місто'!D229</f>
        <v>0</v>
      </c>
      <c r="E161" s="47">
        <f>'[1]Місто'!E229</f>
        <v>0</v>
      </c>
      <c r="F161" s="47">
        <f>G161+J161</f>
        <v>0</v>
      </c>
      <c r="G161" s="47">
        <f>'[1]Місто'!G229</f>
        <v>0</v>
      </c>
      <c r="H161" s="47">
        <f>'[1]Місто'!H229</f>
        <v>0</v>
      </c>
      <c r="I161" s="47">
        <f>'[1]Місто'!I229</f>
        <v>0</v>
      </c>
      <c r="J161" s="47">
        <f>'[1]Місто'!J229</f>
        <v>0</v>
      </c>
      <c r="K161" s="47">
        <f>'[1]Місто'!K229</f>
        <v>0</v>
      </c>
      <c r="L161" s="47">
        <f>'[1]Місто'!L229</f>
        <v>0</v>
      </c>
      <c r="M161" s="48">
        <f t="shared" si="21"/>
        <v>108000</v>
      </c>
      <c r="N161" s="35"/>
      <c r="O161" s="10">
        <f t="shared" si="24"/>
        <v>0</v>
      </c>
      <c r="P161" s="3">
        <f t="shared" si="26"/>
        <v>0.0042046251399782</v>
      </c>
    </row>
    <row r="162" spans="1:16" s="3" customFormat="1" ht="51">
      <c r="A162" s="44" t="s">
        <v>127</v>
      </c>
      <c r="B162" s="67" t="s">
        <v>239</v>
      </c>
      <c r="C162" s="47">
        <f>'[1]Місто'!C327</f>
        <v>0</v>
      </c>
      <c r="D162" s="47">
        <f>'[1]Місто'!D327</f>
        <v>0</v>
      </c>
      <c r="E162" s="47">
        <f>'[1]Місто'!E327</f>
        <v>0</v>
      </c>
      <c r="F162" s="47">
        <f>G162+J162</f>
        <v>10553874</v>
      </c>
      <c r="G162" s="47">
        <f>'[1]Місто'!G327</f>
        <v>0</v>
      </c>
      <c r="H162" s="47">
        <f>'[1]Місто'!H327</f>
        <v>0</v>
      </c>
      <c r="I162" s="47">
        <f>'[1]Місто'!I327</f>
        <v>0</v>
      </c>
      <c r="J162" s="47">
        <f>'[1]Місто'!J266+'[1]Місто'!J387</f>
        <v>10553874</v>
      </c>
      <c r="K162" s="47">
        <f>'[1]Місто'!K266+'[1]Місто'!K387</f>
        <v>10553874</v>
      </c>
      <c r="L162" s="47">
        <f>'[1]Місто'!L266+'[1]Місто'!L387</f>
        <v>0</v>
      </c>
      <c r="M162" s="48">
        <f t="shared" si="21"/>
        <v>10553874</v>
      </c>
      <c r="N162" s="35"/>
      <c r="O162" s="10">
        <f t="shared" si="24"/>
        <v>0</v>
      </c>
      <c r="P162" s="3">
        <f t="shared" si="26"/>
        <v>0</v>
      </c>
    </row>
    <row r="163" spans="1:16" s="3" customFormat="1" ht="25.5">
      <c r="A163" s="105">
        <v>210000</v>
      </c>
      <c r="B163" s="114" t="s">
        <v>122</v>
      </c>
      <c r="C163" s="82">
        <f>SUM(C164:C165)</f>
        <v>6262527</v>
      </c>
      <c r="D163" s="82">
        <f>SUM(D164:D165)</f>
        <v>3922201</v>
      </c>
      <c r="E163" s="82">
        <f>SUM(E164:E165)</f>
        <v>67824</v>
      </c>
      <c r="F163" s="82">
        <f aca="true" t="shared" si="27" ref="F163:F180">G163+J163</f>
        <v>6494142</v>
      </c>
      <c r="G163" s="82">
        <f aca="true" t="shared" si="28" ref="G163:L163">SUM(G164:G165)</f>
        <v>123889</v>
      </c>
      <c r="H163" s="82">
        <f t="shared" si="28"/>
        <v>52488</v>
      </c>
      <c r="I163" s="82">
        <f t="shared" si="28"/>
        <v>39</v>
      </c>
      <c r="J163" s="82">
        <f t="shared" si="28"/>
        <v>6370253</v>
      </c>
      <c r="K163" s="82">
        <f t="shared" si="28"/>
        <v>6347408</v>
      </c>
      <c r="L163" s="82">
        <f t="shared" si="28"/>
        <v>0</v>
      </c>
      <c r="M163" s="83">
        <f aca="true" t="shared" si="29" ref="M163:M181">C163+F163</f>
        <v>12756669</v>
      </c>
      <c r="N163" s="37">
        <f>F163-K163</f>
        <v>146734</v>
      </c>
      <c r="O163" s="10">
        <f t="shared" si="24"/>
        <v>146734</v>
      </c>
      <c r="P163" s="3">
        <f t="shared" si="26"/>
        <v>0.24381091170363203</v>
      </c>
    </row>
    <row r="164" spans="1:16" s="3" customFormat="1" ht="41.25" customHeight="1">
      <c r="A164" s="108" t="s">
        <v>52</v>
      </c>
      <c r="B164" s="119" t="s">
        <v>123</v>
      </c>
      <c r="C164" s="109">
        <f>'[1]Місто'!C398+'[1]Місто'!$C$428</f>
        <v>3201442</v>
      </c>
      <c r="D164" s="109">
        <f>'[1]Місто'!D398</f>
        <v>1906111</v>
      </c>
      <c r="E164" s="109">
        <f>'[1]Місто'!E398</f>
        <v>11554</v>
      </c>
      <c r="F164" s="109">
        <f t="shared" si="27"/>
        <v>6203691</v>
      </c>
      <c r="G164" s="109">
        <f>'[1]Місто'!G398</f>
        <v>82552</v>
      </c>
      <c r="H164" s="109">
        <f>'[1]Місто'!H398</f>
        <v>32940</v>
      </c>
      <c r="I164" s="109">
        <f>'[1]Місто'!I398</f>
        <v>0</v>
      </c>
      <c r="J164" s="109">
        <f>'[1]Місто'!J398+'[1]Місто'!$J$428+'[1]Місто'!$J$416</f>
        <v>6121139</v>
      </c>
      <c r="K164" s="109">
        <f>'[1]Місто'!K398+'[1]Місто'!$K$428+'[1]Місто'!$K$416</f>
        <v>6121139</v>
      </c>
      <c r="L164" s="109">
        <f>'[1]Місто'!$L$416</f>
        <v>0</v>
      </c>
      <c r="M164" s="110">
        <f t="shared" si="29"/>
        <v>9405133</v>
      </c>
      <c r="N164" s="35"/>
      <c r="O164" s="10">
        <f t="shared" si="24"/>
        <v>82552</v>
      </c>
      <c r="P164" s="3">
        <f t="shared" si="26"/>
        <v>0.12463762516094527</v>
      </c>
    </row>
    <row r="165" spans="1:16" s="3" customFormat="1" ht="12.75">
      <c r="A165" s="108">
        <v>210110</v>
      </c>
      <c r="B165" s="119" t="s">
        <v>53</v>
      </c>
      <c r="C165" s="109">
        <f>'[1]Місто'!C401</f>
        <v>3061085</v>
      </c>
      <c r="D165" s="109">
        <f>'[1]Місто'!D401</f>
        <v>2016090</v>
      </c>
      <c r="E165" s="109">
        <f>'[1]Місто'!E401</f>
        <v>56270</v>
      </c>
      <c r="F165" s="109">
        <f t="shared" si="27"/>
        <v>290451</v>
      </c>
      <c r="G165" s="109">
        <f>'[1]Місто'!G401</f>
        <v>41337</v>
      </c>
      <c r="H165" s="109">
        <f>'[1]Місто'!H401</f>
        <v>19548</v>
      </c>
      <c r="I165" s="109">
        <f>'[1]Місто'!I401</f>
        <v>39</v>
      </c>
      <c r="J165" s="109">
        <f>'[1]Місто'!J401</f>
        <v>249114</v>
      </c>
      <c r="K165" s="109">
        <f>'[1]Місто'!K401</f>
        <v>226269</v>
      </c>
      <c r="L165" s="109">
        <f>'[1]Місто'!L401</f>
        <v>0</v>
      </c>
      <c r="M165" s="110">
        <f t="shared" si="29"/>
        <v>3351536</v>
      </c>
      <c r="N165" s="35"/>
      <c r="O165" s="10">
        <f t="shared" si="24"/>
        <v>64182</v>
      </c>
      <c r="P165" s="3">
        <f t="shared" si="26"/>
        <v>0.11917328654268673</v>
      </c>
    </row>
    <row r="166" spans="1:16" s="3" customFormat="1" ht="12.75" hidden="1">
      <c r="A166" s="108" t="s">
        <v>173</v>
      </c>
      <c r="B166" s="119" t="s">
        <v>174</v>
      </c>
      <c r="C166" s="109">
        <f>'[1]Місто'!C423</f>
        <v>0</v>
      </c>
      <c r="D166" s="109">
        <f>'[1]Місто'!D423</f>
        <v>0</v>
      </c>
      <c r="E166" s="109">
        <f>'[1]Місто'!E423</f>
        <v>0</v>
      </c>
      <c r="F166" s="109"/>
      <c r="G166" s="109">
        <f aca="true" t="shared" si="30" ref="G166:L166">G167</f>
        <v>0</v>
      </c>
      <c r="H166" s="109">
        <f t="shared" si="30"/>
        <v>0</v>
      </c>
      <c r="I166" s="109">
        <f t="shared" si="30"/>
        <v>0</v>
      </c>
      <c r="J166" s="109">
        <f t="shared" si="30"/>
        <v>0</v>
      </c>
      <c r="K166" s="109">
        <f t="shared" si="30"/>
        <v>0</v>
      </c>
      <c r="L166" s="109">
        <f t="shared" si="30"/>
        <v>0</v>
      </c>
      <c r="M166" s="110">
        <f t="shared" si="29"/>
        <v>0</v>
      </c>
      <c r="N166" s="35"/>
      <c r="O166" s="10">
        <f t="shared" si="24"/>
        <v>0</v>
      </c>
      <c r="P166" s="3">
        <f t="shared" si="26"/>
        <v>0</v>
      </c>
    </row>
    <row r="167" spans="1:16" s="3" customFormat="1" ht="12.75" hidden="1">
      <c r="A167" s="108" t="s">
        <v>108</v>
      </c>
      <c r="B167" s="119" t="s">
        <v>102</v>
      </c>
      <c r="C167" s="109"/>
      <c r="D167" s="109"/>
      <c r="E167" s="109"/>
      <c r="F167" s="109"/>
      <c r="G167" s="109"/>
      <c r="H167" s="109"/>
      <c r="I167" s="109"/>
      <c r="J167" s="109"/>
      <c r="K167" s="109"/>
      <c r="L167" s="109">
        <f>'[1]Місто'!L422</f>
        <v>0</v>
      </c>
      <c r="M167" s="110">
        <f t="shared" si="29"/>
        <v>0</v>
      </c>
      <c r="N167" s="35"/>
      <c r="O167" s="10">
        <f t="shared" si="24"/>
        <v>0</v>
      </c>
      <c r="P167" s="3">
        <f t="shared" si="26"/>
        <v>0</v>
      </c>
    </row>
    <row r="168" spans="1:16" s="3" customFormat="1" ht="12.75">
      <c r="A168" s="108">
        <v>240000</v>
      </c>
      <c r="B168" s="120" t="s">
        <v>69</v>
      </c>
      <c r="C168" s="109">
        <f>SUM(C169:C170)</f>
        <v>0</v>
      </c>
      <c r="D168" s="109">
        <f>SUM(D169:D170)</f>
        <v>0</v>
      </c>
      <c r="E168" s="109">
        <f>SUM(E169:E170)</f>
        <v>0</v>
      </c>
      <c r="F168" s="109">
        <f t="shared" si="27"/>
        <v>22413484</v>
      </c>
      <c r="G168" s="109">
        <f aca="true" t="shared" si="31" ref="G168:L168">SUM(G169:G170)</f>
        <v>2702761</v>
      </c>
      <c r="H168" s="109">
        <f t="shared" si="31"/>
        <v>0</v>
      </c>
      <c r="I168" s="109">
        <f t="shared" si="31"/>
        <v>0</v>
      </c>
      <c r="J168" s="109">
        <f t="shared" si="31"/>
        <v>19710723</v>
      </c>
      <c r="K168" s="109">
        <f t="shared" si="31"/>
        <v>0</v>
      </c>
      <c r="L168" s="109">
        <f t="shared" si="31"/>
        <v>0</v>
      </c>
      <c r="M168" s="110">
        <f t="shared" si="29"/>
        <v>22413484</v>
      </c>
      <c r="N168" s="35"/>
      <c r="O168" s="10"/>
      <c r="P168" s="3">
        <f t="shared" si="26"/>
        <v>0</v>
      </c>
    </row>
    <row r="169" spans="1:16" s="3" customFormat="1" ht="25.5">
      <c r="A169" s="108" t="s">
        <v>103</v>
      </c>
      <c r="B169" s="119" t="s">
        <v>124</v>
      </c>
      <c r="C169" s="109">
        <f>'[1]Місто'!C370+'[1]Місто'!C329+'[1]Місто'!C294+'[1]Місто'!C78</f>
        <v>0</v>
      </c>
      <c r="D169" s="109">
        <f>'[1]Місто'!D370+'[1]Місто'!D329+'[1]Місто'!D294+'[1]Місто'!D78</f>
        <v>0</v>
      </c>
      <c r="E169" s="109">
        <f>'[1]Місто'!E370+'[1]Місто'!E329+'[1]Місто'!E294+'[1]Місто'!E78</f>
        <v>0</v>
      </c>
      <c r="F169" s="109">
        <f t="shared" si="27"/>
        <v>22113484</v>
      </c>
      <c r="G169" s="109">
        <f>'[1]Місто'!G370+'[1]Місто'!G329+'[1]Місто'!G294+'[1]Місто'!G78+'[1]Місто'!$G$268</f>
        <v>2402761</v>
      </c>
      <c r="H169" s="109">
        <f>'[1]Місто'!H370+'[1]Місто'!H329+'[1]Місто'!H294+'[1]Місто'!H78</f>
        <v>0</v>
      </c>
      <c r="I169" s="109">
        <f>'[1]Місто'!I370+'[1]Місто'!I329+'[1]Місто'!I294+'[1]Місто'!I78</f>
        <v>0</v>
      </c>
      <c r="J169" s="109">
        <f>'[1]Місто'!J370+'[1]Місто'!J329+'[1]Місто'!J294+'[1]Місто'!J78+'[1]Місто'!$J$268</f>
        <v>19710723</v>
      </c>
      <c r="K169" s="109">
        <f>'[1]Місто'!K370+'[1]Місто'!K329+'[1]Місто'!K294+'[1]Місто'!K78</f>
        <v>0</v>
      </c>
      <c r="L169" s="109">
        <f>'[1]Місто'!L370+'[1]Місто'!L329+'[1]Місто'!L294+'[1]Місто'!L78</f>
        <v>0</v>
      </c>
      <c r="M169" s="110">
        <f t="shared" si="29"/>
        <v>22113484</v>
      </c>
      <c r="N169" s="35"/>
      <c r="O169" s="10"/>
      <c r="P169" s="3">
        <f t="shared" si="26"/>
        <v>0</v>
      </c>
    </row>
    <row r="170" spans="1:16" s="3" customFormat="1" ht="51">
      <c r="A170" s="108" t="s">
        <v>54</v>
      </c>
      <c r="B170" s="119" t="s">
        <v>205</v>
      </c>
      <c r="C170" s="109">
        <f>'[1]Місто'!C563</f>
        <v>0</v>
      </c>
      <c r="D170" s="109">
        <f>'[1]Місто'!D563</f>
        <v>0</v>
      </c>
      <c r="E170" s="109">
        <f>'[1]Місто'!E563</f>
        <v>0</v>
      </c>
      <c r="F170" s="109">
        <f>'[1]Місто'!F563</f>
        <v>300000</v>
      </c>
      <c r="G170" s="109">
        <f>'[1]Місто'!G563</f>
        <v>300000</v>
      </c>
      <c r="H170" s="109">
        <f>'[1]Місто'!H563</f>
        <v>0</v>
      </c>
      <c r="I170" s="109">
        <f>'[1]Місто'!I563</f>
        <v>0</v>
      </c>
      <c r="J170" s="109">
        <f>'[1]Місто'!J563</f>
        <v>0</v>
      </c>
      <c r="K170" s="109">
        <f>'[1]Місто'!K563</f>
        <v>0</v>
      </c>
      <c r="L170" s="109">
        <f>'[1]Місто'!L563</f>
        <v>0</v>
      </c>
      <c r="M170" s="110">
        <f t="shared" si="29"/>
        <v>300000</v>
      </c>
      <c r="N170" s="35"/>
      <c r="O170" s="10"/>
      <c r="P170" s="3">
        <f t="shared" si="26"/>
        <v>0</v>
      </c>
    </row>
    <row r="171" spans="1:16" s="3" customFormat="1" ht="12.75">
      <c r="A171" s="108">
        <v>250000</v>
      </c>
      <c r="B171" s="119" t="s">
        <v>55</v>
      </c>
      <c r="C171" s="109">
        <f>SUM(C172:C175)-C173</f>
        <v>25861030</v>
      </c>
      <c r="D171" s="109">
        <f>SUM(D172:D175)-D173</f>
        <v>1594868</v>
      </c>
      <c r="E171" s="109">
        <f>SUM(E172:E175)-E173</f>
        <v>73349</v>
      </c>
      <c r="F171" s="109">
        <f aca="true" t="shared" si="32" ref="F171:K171">SUM(F172:F176)-F173</f>
        <v>1388259</v>
      </c>
      <c r="G171" s="109">
        <f t="shared" si="32"/>
        <v>0</v>
      </c>
      <c r="H171" s="109">
        <f t="shared" si="32"/>
        <v>0</v>
      </c>
      <c r="I171" s="109">
        <f t="shared" si="32"/>
        <v>0</v>
      </c>
      <c r="J171" s="109">
        <f t="shared" si="32"/>
        <v>1388259</v>
      </c>
      <c r="K171" s="109">
        <f t="shared" si="32"/>
        <v>1388259</v>
      </c>
      <c r="L171" s="109">
        <f>SUM(L172:L176)</f>
        <v>0</v>
      </c>
      <c r="M171" s="110">
        <f t="shared" si="29"/>
        <v>27249289</v>
      </c>
      <c r="N171" s="35"/>
      <c r="O171" s="10"/>
      <c r="P171" s="3">
        <f t="shared" si="26"/>
        <v>1.0068142304049115</v>
      </c>
    </row>
    <row r="172" spans="1:16" s="3" customFormat="1" ht="53.25" customHeight="1" hidden="1">
      <c r="A172" s="108" t="s">
        <v>104</v>
      </c>
      <c r="B172" s="66" t="s">
        <v>233</v>
      </c>
      <c r="C172" s="109">
        <f>'[1]Місто'!C29</f>
        <v>0</v>
      </c>
      <c r="D172" s="109">
        <f>'[1]Місто'!D29</f>
        <v>0</v>
      </c>
      <c r="E172" s="109">
        <f>'[1]Місто'!E29</f>
        <v>0</v>
      </c>
      <c r="F172" s="109">
        <f t="shared" si="27"/>
        <v>0</v>
      </c>
      <c r="G172" s="109">
        <f>'[1]Місто'!G29</f>
        <v>0</v>
      </c>
      <c r="H172" s="109">
        <f>'[1]Місто'!H29</f>
        <v>0</v>
      </c>
      <c r="I172" s="109">
        <f>'[1]Місто'!I29</f>
        <v>0</v>
      </c>
      <c r="J172" s="109">
        <f>'[1]Місто'!J29</f>
        <v>0</v>
      </c>
      <c r="K172" s="109">
        <f>'[1]Місто'!K29</f>
        <v>0</v>
      </c>
      <c r="L172" s="109">
        <f>'[1]Місто'!L29</f>
        <v>0</v>
      </c>
      <c r="M172" s="110">
        <f t="shared" si="29"/>
        <v>0</v>
      </c>
      <c r="N172" s="35"/>
      <c r="O172" s="10">
        <f t="shared" si="24"/>
        <v>0</v>
      </c>
      <c r="P172" s="3">
        <f t="shared" si="26"/>
        <v>0</v>
      </c>
    </row>
    <row r="173" spans="1:16" s="3" customFormat="1" ht="23.25" customHeight="1" hidden="1">
      <c r="A173" s="108"/>
      <c r="B173" s="63" t="s">
        <v>175</v>
      </c>
      <c r="C173" s="109">
        <f>'[1]Місто'!C30</f>
        <v>0</v>
      </c>
      <c r="D173" s="109">
        <f>'[1]Місто'!D30</f>
        <v>0</v>
      </c>
      <c r="E173" s="109">
        <f>'[1]Місто'!E30</f>
        <v>0</v>
      </c>
      <c r="F173" s="109">
        <f t="shared" si="27"/>
        <v>0</v>
      </c>
      <c r="G173" s="109">
        <f>'[1]Місто'!G30</f>
        <v>0</v>
      </c>
      <c r="H173" s="109">
        <f>'[1]Місто'!H30</f>
        <v>0</v>
      </c>
      <c r="I173" s="109">
        <f>'[1]Місто'!I30</f>
        <v>0</v>
      </c>
      <c r="J173" s="109">
        <f>'[1]Місто'!J30</f>
        <v>0</v>
      </c>
      <c r="K173" s="109">
        <f>'[1]Місто'!K30</f>
        <v>0</v>
      </c>
      <c r="L173" s="109">
        <f>'[1]Місто'!L30</f>
        <v>0</v>
      </c>
      <c r="M173" s="110">
        <f t="shared" si="29"/>
        <v>0</v>
      </c>
      <c r="N173" s="35"/>
      <c r="O173" s="10">
        <f t="shared" si="24"/>
        <v>0</v>
      </c>
      <c r="P173" s="3">
        <f t="shared" si="26"/>
        <v>0</v>
      </c>
    </row>
    <row r="174" spans="1:16" s="3" customFormat="1" ht="12.75" customHeight="1">
      <c r="A174" s="108" t="s">
        <v>56</v>
      </c>
      <c r="B174" s="63" t="s">
        <v>82</v>
      </c>
      <c r="C174" s="109">
        <f>'[1]Місто'!C564</f>
        <v>25811030</v>
      </c>
      <c r="D174" s="109">
        <f>'[1]Місто'!D564</f>
        <v>1594868</v>
      </c>
      <c r="E174" s="109">
        <f>'[1]Місто'!E564</f>
        <v>73349</v>
      </c>
      <c r="F174" s="109">
        <f>'[1]Місто'!F564</f>
        <v>1388259</v>
      </c>
      <c r="G174" s="109">
        <f>'[1]Місто'!G564</f>
        <v>0</v>
      </c>
      <c r="H174" s="109">
        <f>'[1]Місто'!H564</f>
        <v>0</v>
      </c>
      <c r="I174" s="109">
        <f>'[1]Місто'!I564</f>
        <v>0</v>
      </c>
      <c r="J174" s="109">
        <f>'[1]Місто'!J564</f>
        <v>1388259</v>
      </c>
      <c r="K174" s="109">
        <f>'[1]Місто'!K564</f>
        <v>1388259</v>
      </c>
      <c r="L174" s="109">
        <f>'[1]Місто'!L564</f>
        <v>0</v>
      </c>
      <c r="M174" s="110">
        <f>C174+F174</f>
        <v>27199289</v>
      </c>
      <c r="N174" s="35"/>
      <c r="O174" s="10">
        <f t="shared" si="24"/>
        <v>0</v>
      </c>
      <c r="P174" s="3">
        <f t="shared" si="26"/>
        <v>1.0048676446919587</v>
      </c>
    </row>
    <row r="175" spans="1:16" s="3" customFormat="1" ht="73.5" customHeight="1">
      <c r="A175" s="108" t="s">
        <v>136</v>
      </c>
      <c r="B175" s="63" t="s">
        <v>137</v>
      </c>
      <c r="C175" s="109">
        <f>'[1]Місто'!$C$81</f>
        <v>50000</v>
      </c>
      <c r="D175" s="109">
        <f>'[1]Місто'!D191</f>
        <v>0</v>
      </c>
      <c r="E175" s="109">
        <f>'[1]Місто'!E191</f>
        <v>0</v>
      </c>
      <c r="F175" s="109">
        <f t="shared" si="27"/>
        <v>0</v>
      </c>
      <c r="G175" s="109">
        <f>'[1]Місто'!G191</f>
        <v>0</v>
      </c>
      <c r="H175" s="109">
        <f>'[1]Місто'!H191</f>
        <v>0</v>
      </c>
      <c r="I175" s="109">
        <f>'[1]Місто'!I191</f>
        <v>0</v>
      </c>
      <c r="J175" s="109">
        <f>'[1]Місто'!J191</f>
        <v>0</v>
      </c>
      <c r="K175" s="109">
        <f>'[1]Місто'!K191</f>
        <v>0</v>
      </c>
      <c r="L175" s="109">
        <f>'[1]Місто'!L191</f>
        <v>0</v>
      </c>
      <c r="M175" s="110">
        <f t="shared" si="29"/>
        <v>50000</v>
      </c>
      <c r="N175" s="35"/>
      <c r="O175" s="10">
        <f t="shared" si="24"/>
        <v>0</v>
      </c>
      <c r="P175" s="3">
        <f t="shared" si="26"/>
        <v>0.0019465857129528704</v>
      </c>
    </row>
    <row r="176" spans="1:16" s="3" customFormat="1" ht="94.5" customHeight="1" hidden="1">
      <c r="A176" s="108" t="s">
        <v>180</v>
      </c>
      <c r="B176" s="121" t="s">
        <v>181</v>
      </c>
      <c r="C176" s="122">
        <f>'[1]Місто'!C185</f>
        <v>0</v>
      </c>
      <c r="D176" s="122">
        <f>'[1]Місто'!D185</f>
        <v>0</v>
      </c>
      <c r="E176" s="122">
        <f>'[1]Місто'!E185</f>
        <v>0</v>
      </c>
      <c r="F176" s="122">
        <f t="shared" si="27"/>
        <v>0</v>
      </c>
      <c r="G176" s="122">
        <f>'[1]Місто'!G185</f>
        <v>0</v>
      </c>
      <c r="H176" s="122">
        <f>'[1]Місто'!H185</f>
        <v>0</v>
      </c>
      <c r="I176" s="122">
        <f>'[1]Місто'!I185</f>
        <v>0</v>
      </c>
      <c r="J176" s="122">
        <f>'[1]Місто'!J185</f>
        <v>0</v>
      </c>
      <c r="K176" s="122">
        <f>'[1]Місто'!K185</f>
        <v>0</v>
      </c>
      <c r="L176" s="122">
        <f>'[1]Місто'!L185</f>
        <v>0</v>
      </c>
      <c r="M176" s="123">
        <f t="shared" si="29"/>
        <v>0</v>
      </c>
      <c r="N176" s="35"/>
      <c r="O176" s="10"/>
      <c r="P176" s="3">
        <f t="shared" si="26"/>
        <v>0</v>
      </c>
    </row>
    <row r="177" spans="1:16" s="3" customFormat="1" ht="87.75" customHeight="1" hidden="1">
      <c r="A177" s="124"/>
      <c r="B177" s="94" t="s">
        <v>215</v>
      </c>
      <c r="C177" s="122">
        <f>'[1]Місто'!C186</f>
        <v>0</v>
      </c>
      <c r="D177" s="122">
        <f>'[1]Місто'!D186</f>
        <v>0</v>
      </c>
      <c r="E177" s="122">
        <f>'[1]Місто'!E186</f>
        <v>0</v>
      </c>
      <c r="F177" s="122">
        <f t="shared" si="27"/>
        <v>0</v>
      </c>
      <c r="G177" s="122">
        <f>'[1]Місто'!G186</f>
        <v>0</v>
      </c>
      <c r="H177" s="122">
        <f>'[1]Місто'!H186</f>
        <v>0</v>
      </c>
      <c r="I177" s="122">
        <f>'[1]Місто'!I186</f>
        <v>0</v>
      </c>
      <c r="J177" s="122">
        <f>'[1]Місто'!J186</f>
        <v>0</v>
      </c>
      <c r="K177" s="122">
        <f>'[1]Місто'!K186</f>
        <v>0</v>
      </c>
      <c r="L177" s="122">
        <f>'[1]Місто'!L186</f>
        <v>0</v>
      </c>
      <c r="M177" s="123">
        <f t="shared" si="29"/>
        <v>0</v>
      </c>
      <c r="N177" s="35"/>
      <c r="O177" s="10"/>
      <c r="P177" s="3">
        <f t="shared" si="26"/>
        <v>0</v>
      </c>
    </row>
    <row r="178" spans="1:16" s="3" customFormat="1" ht="12.75">
      <c r="A178" s="124">
        <v>900201</v>
      </c>
      <c r="B178" s="125" t="s">
        <v>58</v>
      </c>
      <c r="C178" s="122">
        <f>C12+C15+C33+C46+C103+C114+C123+C126+C134+C145+C158+C163+C166+C168+C171+C143</f>
        <v>2568599968</v>
      </c>
      <c r="D178" s="122">
        <f aca="true" t="shared" si="33" ref="D178:K178">D12+D15+D33+D46+D103+D114+D123+D126+D134+D145+D158+D163+D166+D168+D171+D143</f>
        <v>928166164</v>
      </c>
      <c r="E178" s="122">
        <f t="shared" si="33"/>
        <v>163337212</v>
      </c>
      <c r="F178" s="122">
        <f t="shared" si="27"/>
        <v>340078783</v>
      </c>
      <c r="G178" s="122">
        <f t="shared" si="33"/>
        <v>144018518</v>
      </c>
      <c r="H178" s="122">
        <f>H12+H15+H33+H46+H103+H114+H123+H126+H134+H145+H158+H163+H166+H168+H171+H143</f>
        <v>15839698</v>
      </c>
      <c r="I178" s="122">
        <f t="shared" si="33"/>
        <v>1596321</v>
      </c>
      <c r="J178" s="122">
        <f>J12+J15+J33+J46+J103+J114+J123+J126+J134+J145+J158+J163+J166+J168+J171+J143</f>
        <v>196060265</v>
      </c>
      <c r="K178" s="122">
        <f t="shared" si="33"/>
        <v>155479493</v>
      </c>
      <c r="L178" s="122">
        <f>L12+L15+L33+L46+L103+L114+L123+L126+L134+L145+L158+L163+L166+L168+L171+L143</f>
        <v>9139993</v>
      </c>
      <c r="M178" s="123">
        <f t="shared" si="29"/>
        <v>2908678751</v>
      </c>
      <c r="N178" s="35"/>
      <c r="O178" s="47" t="e">
        <f>O12+O15+O33+O46+O103+O114+O123+O126+O134+O145+O158+O163+O166+O168+O171+#REF!</f>
        <v>#REF!</v>
      </c>
      <c r="P178" s="3">
        <f t="shared" si="26"/>
        <v>100</v>
      </c>
    </row>
    <row r="179" spans="1:16" s="3" customFormat="1" ht="114.75">
      <c r="A179" s="124" t="s">
        <v>59</v>
      </c>
      <c r="B179" s="126" t="s">
        <v>208</v>
      </c>
      <c r="C179" s="122">
        <f>'[1]Місто'!C434</f>
        <v>86655600</v>
      </c>
      <c r="D179" s="122">
        <f>'[1]Місто'!D432</f>
        <v>0</v>
      </c>
      <c r="E179" s="122">
        <f>'[1]Місто'!E432</f>
        <v>0</v>
      </c>
      <c r="F179" s="122">
        <f t="shared" si="27"/>
        <v>0</v>
      </c>
      <c r="G179" s="122">
        <f>'[1]Місто'!G432</f>
        <v>0</v>
      </c>
      <c r="H179" s="122">
        <f>'[1]Місто'!H432</f>
        <v>0</v>
      </c>
      <c r="I179" s="122">
        <f>'[1]Місто'!I432</f>
        <v>0</v>
      </c>
      <c r="J179" s="122"/>
      <c r="K179" s="122"/>
      <c r="L179" s="122"/>
      <c r="M179" s="123">
        <f t="shared" si="29"/>
        <v>86655600</v>
      </c>
      <c r="N179" s="35"/>
      <c r="O179" s="10">
        <f>G179-K179</f>
        <v>0</v>
      </c>
      <c r="P179" s="3">
        <f t="shared" si="26"/>
        <v>3.373651058147175</v>
      </c>
    </row>
    <row r="180" spans="1:16" s="3" customFormat="1" ht="48.75" customHeight="1" hidden="1">
      <c r="A180" s="124" t="s">
        <v>144</v>
      </c>
      <c r="B180" s="127" t="s">
        <v>225</v>
      </c>
      <c r="C180" s="122"/>
      <c r="D180" s="122">
        <f>'[1]Місто'!D433</f>
        <v>0</v>
      </c>
      <c r="E180" s="122">
        <f>'[1]Місто'!E433</f>
        <v>0</v>
      </c>
      <c r="F180" s="122">
        <f t="shared" si="27"/>
        <v>0</v>
      </c>
      <c r="G180" s="122">
        <f>'[1]Місто'!G433</f>
        <v>0</v>
      </c>
      <c r="H180" s="122">
        <f>'[1]Місто'!H433</f>
        <v>0</v>
      </c>
      <c r="I180" s="122">
        <f>'[1]Місто'!I433</f>
        <v>0</v>
      </c>
      <c r="J180" s="122">
        <f>'[1]Місто'!J435</f>
        <v>0</v>
      </c>
      <c r="K180" s="122">
        <f>'[1]Місто'!K435</f>
        <v>0</v>
      </c>
      <c r="L180" s="122">
        <f>'[1]Місто'!L435</f>
        <v>0</v>
      </c>
      <c r="M180" s="123">
        <f t="shared" si="29"/>
        <v>0</v>
      </c>
      <c r="N180" s="34"/>
      <c r="O180" s="10">
        <f>G180-K180</f>
        <v>0</v>
      </c>
      <c r="P180" s="3">
        <f t="shared" si="26"/>
        <v>0</v>
      </c>
    </row>
    <row r="181" spans="1:15" s="3" customFormat="1" ht="12.75" hidden="1">
      <c r="A181" s="124" t="s">
        <v>253</v>
      </c>
      <c r="B181" s="127" t="s">
        <v>254</v>
      </c>
      <c r="C181" s="122">
        <f>'[1]Місто'!C436</f>
        <v>0</v>
      </c>
      <c r="D181" s="122">
        <f>'[1]Місто'!D436</f>
        <v>0</v>
      </c>
      <c r="E181" s="122">
        <f>'[1]Місто'!E436</f>
        <v>0</v>
      </c>
      <c r="F181" s="122">
        <f>'[1]Місто'!F436</f>
        <v>0</v>
      </c>
      <c r="G181" s="122">
        <f>'[1]Місто'!G436</f>
        <v>0</v>
      </c>
      <c r="H181" s="122">
        <f>'[1]Місто'!H436</f>
        <v>0</v>
      </c>
      <c r="I181" s="122">
        <f>'[1]Місто'!I436</f>
        <v>0</v>
      </c>
      <c r="J181" s="122">
        <f>'[1]Місто'!J436</f>
        <v>0</v>
      </c>
      <c r="K181" s="122">
        <f>'[1]Місто'!K436</f>
        <v>0</v>
      </c>
      <c r="L181" s="122">
        <f>'[1]Місто'!L436</f>
        <v>0</v>
      </c>
      <c r="M181" s="123">
        <f t="shared" si="29"/>
        <v>0</v>
      </c>
      <c r="N181" s="34"/>
      <c r="O181" s="10"/>
    </row>
    <row r="182" spans="1:15" s="3" customFormat="1" ht="18.75" customHeight="1">
      <c r="A182" s="14"/>
      <c r="B182" s="62" t="s">
        <v>61</v>
      </c>
      <c r="C182" s="47">
        <f>C178+C179+C181</f>
        <v>2655255568</v>
      </c>
      <c r="D182" s="47">
        <f aca="true" t="shared" si="34" ref="D182:M182">D178+D179+D181</f>
        <v>928166164</v>
      </c>
      <c r="E182" s="47">
        <f t="shared" si="34"/>
        <v>163337212</v>
      </c>
      <c r="F182" s="47">
        <f t="shared" si="34"/>
        <v>340078783</v>
      </c>
      <c r="G182" s="47">
        <f t="shared" si="34"/>
        <v>144018518</v>
      </c>
      <c r="H182" s="47">
        <f t="shared" si="34"/>
        <v>15839698</v>
      </c>
      <c r="I182" s="47">
        <f t="shared" si="34"/>
        <v>1596321</v>
      </c>
      <c r="J182" s="47">
        <f t="shared" si="34"/>
        <v>196060265</v>
      </c>
      <c r="K182" s="47">
        <f t="shared" si="34"/>
        <v>155479493</v>
      </c>
      <c r="L182" s="47">
        <f t="shared" si="34"/>
        <v>9139993</v>
      </c>
      <c r="M182" s="47">
        <f t="shared" si="34"/>
        <v>2995334351</v>
      </c>
      <c r="N182" s="113">
        <f>M182-'[1]Місто'!$M$556</f>
        <v>0</v>
      </c>
      <c r="O182" s="91"/>
    </row>
    <row r="183" spans="1:14" s="3" customFormat="1" ht="9.75" customHeight="1">
      <c r="A183" s="115"/>
      <c r="B183" s="116"/>
      <c r="C183" s="117"/>
      <c r="D183" s="117"/>
      <c r="E183" s="117"/>
      <c r="F183" s="117"/>
      <c r="G183" s="117"/>
      <c r="H183" s="117"/>
      <c r="I183" s="117"/>
      <c r="J183" s="117"/>
      <c r="K183" s="117"/>
      <c r="L183" s="117"/>
      <c r="M183" s="118"/>
      <c r="N183" s="34"/>
    </row>
    <row r="184" spans="1:13" s="73" customFormat="1" ht="22.5" customHeight="1">
      <c r="A184" s="157"/>
      <c r="B184" s="157"/>
      <c r="C184" s="157"/>
      <c r="D184" s="72"/>
      <c r="E184" s="106"/>
      <c r="F184" s="106"/>
      <c r="G184" s="106"/>
      <c r="H184" s="107"/>
      <c r="I184" s="106"/>
      <c r="J184" s="106"/>
      <c r="K184" s="106"/>
      <c r="L184" s="106"/>
      <c r="M184" s="106"/>
    </row>
    <row r="185" spans="1:13" s="3" customFormat="1" ht="27.75" customHeight="1">
      <c r="A185" s="151" t="s">
        <v>231</v>
      </c>
      <c r="B185" s="151"/>
      <c r="C185" s="130"/>
      <c r="D185" s="131"/>
      <c r="E185" s="132"/>
      <c r="F185" s="132"/>
      <c r="G185" s="133"/>
      <c r="H185" s="152" t="s">
        <v>232</v>
      </c>
      <c r="I185" s="153"/>
      <c r="J185" s="153"/>
      <c r="K185" s="111"/>
      <c r="L185" s="111"/>
      <c r="M185" s="112"/>
    </row>
    <row r="186" spans="1:13" s="3" customFormat="1" ht="12.75">
      <c r="A186" s="6"/>
      <c r="B186" s="9"/>
      <c r="C186" s="5"/>
      <c r="D186" s="5"/>
      <c r="E186" s="5"/>
      <c r="F186" s="5"/>
      <c r="G186" s="5"/>
      <c r="H186" s="5"/>
      <c r="I186" s="5"/>
      <c r="J186" s="5"/>
      <c r="K186" s="5"/>
      <c r="L186" s="5"/>
      <c r="M186" s="5"/>
    </row>
    <row r="187" spans="1:13" s="3" customFormat="1" ht="12.75">
      <c r="A187" s="6"/>
      <c r="B187" s="9"/>
      <c r="C187" s="10">
        <f>C182-'[1]Місто'!C556</f>
        <v>0</v>
      </c>
      <c r="D187" s="10">
        <f>D182-'[1]Місто'!D556</f>
        <v>0</v>
      </c>
      <c r="E187" s="10">
        <f>E182-'[1]Місто'!E556</f>
        <v>0</v>
      </c>
      <c r="F187" s="10">
        <f>F182-'[1]Місто'!F556</f>
        <v>0</v>
      </c>
      <c r="G187" s="10">
        <f>G182-'[1]Місто'!G556</f>
        <v>0</v>
      </c>
      <c r="H187" s="10">
        <f>H182-'[1]Місто'!H556</f>
        <v>0</v>
      </c>
      <c r="I187" s="10">
        <f>I182-'[1]Місто'!I556</f>
        <v>0</v>
      </c>
      <c r="J187" s="10">
        <f>J182-'[1]Місто'!J556</f>
        <v>0</v>
      </c>
      <c r="K187" s="10">
        <f>K182-'[1]Місто'!K556</f>
        <v>0</v>
      </c>
      <c r="L187" s="10">
        <f>L182-'[1]Місто'!L556</f>
        <v>0</v>
      </c>
      <c r="M187" s="10">
        <f>M182-'[1]Місто'!M556</f>
        <v>0</v>
      </c>
    </row>
    <row r="188" spans="1:6" s="3" customFormat="1" ht="12.75">
      <c r="A188" s="6"/>
      <c r="B188" s="9"/>
      <c r="C188" s="5"/>
      <c r="F188" s="5"/>
    </row>
    <row r="189" spans="1:6" s="3" customFormat="1" ht="12.75">
      <c r="A189" s="6"/>
      <c r="B189" s="9"/>
      <c r="E189" s="10"/>
      <c r="F189" s="5"/>
    </row>
    <row r="190" spans="1:3" s="3" customFormat="1" ht="12.75">
      <c r="A190" s="6"/>
      <c r="B190" s="9"/>
      <c r="C190" s="5"/>
    </row>
    <row r="191" spans="1:5" s="3" customFormat="1" ht="12.75">
      <c r="A191" s="6"/>
      <c r="B191" s="9"/>
      <c r="E191" s="10"/>
    </row>
    <row r="192" spans="1:2" s="3" customFormat="1" ht="12.75">
      <c r="A192" s="6"/>
      <c r="B192" s="9"/>
    </row>
    <row r="193" spans="1:5" s="3" customFormat="1" ht="12.75">
      <c r="A193" s="6"/>
      <c r="B193" s="9"/>
      <c r="E193" s="10"/>
    </row>
    <row r="194" spans="1:13" s="3" customFormat="1" ht="12.75">
      <c r="A194" s="6"/>
      <c r="B194" s="9"/>
      <c r="M194" s="136">
        <f>M178-M153-M149-M151-M147-M102-M93-M90-M88-M86-M84-M82-M80-M78-M76-M74-M72-M70-M68-M66-M64-M62-M60-M58-M53-M52-M50-M48-M22-M13</f>
        <v>1981996976</v>
      </c>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row r="497" spans="1:2" s="3" customFormat="1" ht="12.75">
      <c r="A497" s="6"/>
      <c r="B497" s="9"/>
    </row>
    <row r="498" spans="1:2" s="3" customFormat="1" ht="12.75">
      <c r="A498" s="6"/>
      <c r="B498" s="9"/>
    </row>
    <row r="499" spans="1:2" s="3" customFormat="1" ht="12.75">
      <c r="A499" s="6"/>
      <c r="B499" s="9"/>
    </row>
    <row r="500" spans="1:2" s="3" customFormat="1" ht="12.75">
      <c r="A500" s="6"/>
      <c r="B500" s="9"/>
    </row>
    <row r="501" spans="1:2" s="3" customFormat="1" ht="12.75">
      <c r="A501" s="6"/>
      <c r="B501" s="9"/>
    </row>
    <row r="502" spans="1:2" s="3" customFormat="1" ht="12.75">
      <c r="A502" s="6"/>
      <c r="B502" s="9"/>
    </row>
    <row r="503" spans="1:2" s="3" customFormat="1" ht="12.75">
      <c r="A503" s="6"/>
      <c r="B503" s="9"/>
    </row>
  </sheetData>
  <sheetProtection/>
  <mergeCells count="22">
    <mergeCell ref="J8:J10"/>
    <mergeCell ref="F8:F10"/>
    <mergeCell ref="A185:B185"/>
    <mergeCell ref="I9:I10"/>
    <mergeCell ref="H9:H10"/>
    <mergeCell ref="H185:J185"/>
    <mergeCell ref="A7:A10"/>
    <mergeCell ref="C8:C10"/>
    <mergeCell ref="A184:C184"/>
    <mergeCell ref="C7:E7"/>
    <mergeCell ref="D8:E8"/>
    <mergeCell ref="D9:D10"/>
    <mergeCell ref="A4:M4"/>
    <mergeCell ref="M6:N6"/>
    <mergeCell ref="B7:B10"/>
    <mergeCell ref="G8:G10"/>
    <mergeCell ref="E9:E10"/>
    <mergeCell ref="M7:M10"/>
    <mergeCell ref="K8:L8"/>
    <mergeCell ref="K9:K10"/>
    <mergeCell ref="F7:L7"/>
    <mergeCell ref="H8:I8"/>
  </mergeCells>
  <printOptions/>
  <pageMargins left="0.7086614173228347" right="0.35433070866141736" top="0.5118110236220472" bottom="0.35433070866141736" header="0.35433070866141736" footer="0.2755905511811024"/>
  <pageSetup fitToHeight="15" fitToWidth="1" horizontalDpi="600" verticalDpi="600" orientation="landscape" paperSize="9" scale="64" r:id="rId1"/>
  <headerFooter alignWithMargins="0">
    <oddHeader>&amp;C&amp;P</oddHeader>
  </headerFooter>
  <rowBreaks count="1" manualBreakCount="1">
    <brk id="1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2014-04-09T11:47:08Z</cp:lastPrinted>
  <dcterms:created xsi:type="dcterms:W3CDTF">2002-01-02T08:54:19Z</dcterms:created>
  <dcterms:modified xsi:type="dcterms:W3CDTF">2014-04-09T11:47:10Z</dcterms:modified>
  <cp:category/>
  <cp:version/>
  <cp:contentType/>
  <cp:contentStatus/>
</cp:coreProperties>
</file>