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'Місто'!$A$1:$N$359</definedName>
  </definedNames>
  <calcPr fullCalcOnLoad="1"/>
</workbook>
</file>

<file path=xl/sharedStrings.xml><?xml version="1.0" encoding="utf-8"?>
<sst xmlns="http://schemas.openxmlformats.org/spreadsheetml/2006/main" count="994" uniqueCount="663">
  <si>
    <t>Надання пільг багатодітним сім'ям на придбання твердого палива та скрапленого газу</t>
  </si>
  <si>
    <t>0310160</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</si>
  <si>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</si>
  <si>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</si>
  <si>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</si>
  <si>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</si>
  <si>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</si>
  <si>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</si>
  <si>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</si>
  <si>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</si>
  <si>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</si>
  <si>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3310160</t>
  </si>
  <si>
    <t>4010180</t>
  </si>
  <si>
    <t>4110180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</si>
  <si>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</si>
  <si>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</si>
  <si>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</si>
  <si>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</si>
  <si>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</si>
  <si>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</si>
  <si>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</si>
  <si>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</si>
  <si>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</si>
  <si>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</si>
  <si>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</si>
  <si>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</si>
  <si>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</si>
  <si>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</si>
  <si>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</si>
  <si>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</si>
  <si>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</si>
  <si>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</si>
  <si>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</si>
  <si>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</si>
  <si>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</si>
  <si>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</si>
  <si>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Видатки загального фонду</t>
  </si>
  <si>
    <t>Видатки спеціального фонду</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</si>
  <si>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</si>
  <si>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</si>
  <si>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</si>
  <si>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</si>
  <si>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</si>
  <si>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</si>
  <si>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</si>
  <si>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</si>
  <si>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</si>
  <si>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</si>
  <si>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</si>
  <si>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</si>
  <si>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</si>
  <si>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</si>
  <si>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</si>
  <si>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</si>
  <si>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</si>
  <si>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</si>
  <si>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</si>
  <si>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</si>
  <si>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</si>
  <si>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</si>
  <si>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</si>
  <si>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</si>
  <si>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</si>
  <si>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</si>
  <si>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</si>
  <si>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</si>
  <si>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</si>
  <si>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</si>
  <si>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</si>
  <si>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</si>
  <si>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</si>
  <si>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</si>
  <si>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</si>
  <si>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</si>
  <si>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</si>
  <si>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</si>
  <si>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</si>
  <si>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</si>
  <si>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</si>
  <si>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</si>
  <si>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</si>
  <si>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</si>
  <si>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</si>
  <si>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</si>
  <si>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</si>
  <si>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</si>
  <si>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</si>
  <si>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</si>
  <si>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</si>
  <si>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</si>
  <si>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</si>
  <si>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</si>
  <si>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</si>
  <si>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</si>
  <si>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</si>
  <si>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</si>
  <si>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</si>
  <si>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</si>
  <si>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</si>
  <si>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</si>
  <si>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</si>
  <si>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</si>
  <si>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</si>
  <si>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</si>
  <si>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</si>
  <si>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споживання</t>
  </si>
  <si>
    <t>з них</t>
  </si>
  <si>
    <t>оплата праці</t>
  </si>
  <si>
    <t>комунальні послуги та енергоносії</t>
  </si>
  <si>
    <t>розвитку</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</si>
  <si>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</si>
  <si>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</si>
  <si>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</si>
  <si>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</si>
  <si>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</si>
  <si>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</si>
  <si>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</si>
  <si>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</si>
  <si>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</si>
  <si>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</si>
  <si>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</si>
  <si>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</si>
  <si>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</si>
  <si>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</si>
  <si>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(грн.)</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</si>
  <si>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</si>
  <si>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</si>
  <si>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</si>
  <si>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</si>
  <si>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</si>
  <si>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</si>
  <si>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</si>
  <si>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</si>
  <si>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</si>
  <si>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</si>
  <si>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</si>
  <si>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</si>
  <si>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</si>
  <si>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</si>
  <si>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</si>
  <si>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</si>
  <si>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</si>
  <si>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</si>
  <si>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</si>
  <si>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</si>
  <si>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</si>
  <si>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</si>
  <si>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</si>
  <si>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</si>
  <si>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</si>
  <si>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</si>
  <si>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</si>
  <si>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</si>
  <si>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</si>
  <si>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</si>
  <si>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</si>
  <si>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</si>
  <si>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</si>
  <si>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</si>
  <si>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</si>
  <si>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</si>
  <si>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</si>
  <si>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</si>
  <si>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</si>
  <si>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</si>
  <si>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</si>
  <si>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</si>
  <si>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</si>
  <si>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</si>
  <si>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</si>
  <si>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</si>
  <si>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</si>
  <si>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</si>
  <si>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</si>
  <si>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</si>
  <si>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</si>
  <si>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</si>
  <si>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</si>
  <si>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</si>
  <si>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</si>
  <si>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</si>
  <si>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</si>
  <si>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</si>
  <si>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</si>
  <si>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</si>
  <si>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</si>
  <si>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</si>
  <si>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</si>
  <si>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</si>
  <si>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</si>
  <si>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</si>
  <si>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</si>
  <si>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</si>
  <si>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</si>
  <si>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</si>
  <si>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</si>
  <si>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</si>
  <si>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</si>
  <si>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</si>
  <si>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</si>
  <si>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</si>
  <si>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</si>
  <si>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</si>
  <si>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</si>
  <si>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</si>
  <si>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</si>
  <si>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</si>
  <si>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</si>
  <si>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</si>
  <si>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</si>
  <si>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</si>
  <si>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</si>
  <si>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</si>
  <si>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Фінансова підтримка комунальних підприємств, організацій та органів самоорганізації населення</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</si>
  <si>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</si>
  <si>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</si>
  <si>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</si>
  <si>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</si>
  <si>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</si>
  <si>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</si>
  <si>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</si>
  <si>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</si>
  <si>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</si>
  <si>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</si>
  <si>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</si>
  <si>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</si>
  <si>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</si>
  <si>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</si>
  <si>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</si>
  <si>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</si>
  <si>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</si>
  <si>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</si>
  <si>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</si>
  <si>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</si>
  <si>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</si>
  <si>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1011260</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</si>
  <si>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</si>
  <si>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</si>
  <si>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</si>
  <si>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</si>
  <si>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</si>
  <si>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</si>
  <si>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</si>
  <si>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</si>
  <si>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</si>
  <si>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</si>
  <si>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</si>
  <si>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</si>
  <si>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</si>
  <si>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</si>
  <si>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</si>
  <si>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</si>
  <si>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</si>
  <si>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</si>
  <si>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</si>
  <si>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</si>
  <si>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</si>
  <si>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</si>
  <si>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1511070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</si>
  <si>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</si>
  <si>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</si>
  <si>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</si>
  <si>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</si>
  <si>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</si>
  <si>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</si>
  <si>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</si>
  <si>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</si>
  <si>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 xml:space="preserve">Надання допомоги у зв`язку з вагітністю і пологами </t>
  </si>
  <si>
    <t xml:space="preserve">Надання допомоги на догляд за дитиною віком до трьох років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</si>
  <si>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</si>
  <si>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</si>
  <si>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</si>
  <si>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</si>
  <si>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</si>
  <si>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</si>
  <si>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</si>
  <si>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</si>
  <si>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</si>
  <si>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</si>
  <si>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</si>
  <si>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</si>
  <si>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1519220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</si>
  <si>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</si>
  <si>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</si>
  <si>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</si>
  <si>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</si>
  <si>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</si>
  <si>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</si>
  <si>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</si>
  <si>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</si>
  <si>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</si>
  <si>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</si>
  <si>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</si>
  <si>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</si>
  <si>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</si>
  <si>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</si>
  <si>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</si>
  <si>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</si>
  <si>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</si>
  <si>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</si>
  <si>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</si>
  <si>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3300000</t>
  </si>
  <si>
    <t>3310000</t>
  </si>
  <si>
    <t>4000000</t>
  </si>
  <si>
    <t>4010000</t>
  </si>
  <si>
    <t>4016020</t>
  </si>
  <si>
    <t>Капітальний ремонт житлового фонду</t>
  </si>
  <si>
    <t>4016030</t>
  </si>
  <si>
    <t>Фінансова підтримка об'єктів житлово-комунального господарства</t>
  </si>
  <si>
    <t>4016310</t>
  </si>
  <si>
    <t>4017360</t>
  </si>
  <si>
    <t>Внески до статутного капіталу суб'єктів господарювання</t>
  </si>
  <si>
    <t>Інші видатки в сфері житлового господарства</t>
  </si>
  <si>
    <t>4018080</t>
  </si>
  <si>
    <t>4018070</t>
  </si>
  <si>
    <t>4100000</t>
  </si>
  <si>
    <t>4110000</t>
  </si>
  <si>
    <t>Поховання померлих безрідних та невідомих громадян міста</t>
  </si>
  <si>
    <t>4116310</t>
  </si>
  <si>
    <t>4116710</t>
  </si>
  <si>
    <t>Утримання та розвиток інфраструктури міських доріг</t>
  </si>
  <si>
    <t>4117360</t>
  </si>
  <si>
    <t>4119110</t>
  </si>
  <si>
    <t>4119220</t>
  </si>
  <si>
    <t>4118070</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</si>
  <si>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</si>
  <si>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</si>
  <si>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</si>
  <si>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</si>
  <si>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</si>
  <si>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</si>
  <si>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</si>
  <si>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</si>
  <si>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</si>
  <si>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</si>
  <si>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</si>
  <si>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</si>
  <si>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6019110</t>
  </si>
  <si>
    <t>6500000</t>
  </si>
  <si>
    <t>6510000</t>
  </si>
  <si>
    <t>Сприяння діяльності телебачення і радіомовлення</t>
  </si>
  <si>
    <t>6516700</t>
  </si>
  <si>
    <t>6518150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</si>
  <si>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</si>
  <si>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</si>
  <si>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</si>
  <si>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</si>
  <si>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</si>
  <si>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</si>
  <si>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</si>
  <si>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</si>
  <si>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</si>
  <si>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</si>
  <si>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</si>
  <si>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</si>
  <si>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</si>
  <si>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</si>
  <si>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Районна адміністрація Запорізької міської ради по Ленінському району</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</si>
  <si>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</si>
  <si>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</si>
  <si>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</si>
  <si>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</si>
  <si>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</si>
  <si>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</si>
  <si>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</si>
  <si>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</si>
  <si>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</si>
  <si>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</si>
  <si>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</si>
  <si>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</si>
  <si>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</si>
  <si>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</si>
  <si>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</si>
  <si>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</si>
  <si>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</si>
  <si>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</si>
  <si>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</si>
  <si>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</si>
  <si>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</si>
  <si>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</si>
  <si>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</si>
  <si>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Р.О.Таран</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</si>
  <si>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</si>
  <si>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</si>
  <si>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</si>
  <si>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</si>
  <si>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</si>
  <si>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комунального господарства</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</si>
  <si>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</si>
  <si>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</si>
  <si>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</si>
  <si>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</si>
  <si>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</si>
  <si>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</si>
  <si>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</si>
  <si>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</si>
  <si>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</si>
  <si>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</si>
  <si>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</si>
  <si>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</si>
  <si>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</si>
  <si>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Організаційне та матеріально-технічне забезпечення діяльності державних реєстраторів, здійснення заходів по легалізації і реєстрації громадських об'єднань</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</si>
  <si>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</si>
  <si>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</si>
  <si>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</si>
  <si>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</si>
  <si>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</si>
  <si>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</si>
  <si>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4016400</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</si>
  <si>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</si>
  <si>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</si>
  <si>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</si>
  <si>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</si>
  <si>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</si>
  <si>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180107</t>
  </si>
  <si>
    <t>Заходи з енергозбереження</t>
  </si>
  <si>
    <t>4017310</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</si>
  <si>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</si>
  <si>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</si>
  <si>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</si>
  <si>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</si>
  <si>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</si>
  <si>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</si>
  <si>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</si>
  <si>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3217440</t>
  </si>
  <si>
    <t>Інші видатки на соціальний захист населення</t>
  </si>
  <si>
    <t>4019110</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</si>
  <si>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</si>
  <si>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</si>
  <si>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</si>
  <si>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</si>
  <si>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</si>
  <si>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</si>
  <si>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</si>
  <si>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</si>
  <si>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</si>
  <si>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</si>
  <si>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1513022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</si>
  <si>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</si>
  <si>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</si>
  <si>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</si>
  <si>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</si>
  <si>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</si>
  <si>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</si>
  <si>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</si>
  <si>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</si>
  <si>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</si>
  <si>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</si>
  <si>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</si>
  <si>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</si>
  <si>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</si>
  <si>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</si>
  <si>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</si>
  <si>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</si>
  <si>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</si>
  <si>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</si>
  <si>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</si>
  <si>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</si>
  <si>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</si>
  <si>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</si>
  <si>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1412260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</si>
  <si>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</si>
  <si>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</si>
  <si>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</si>
  <si>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</si>
  <si>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</si>
  <si>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</si>
  <si>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</si>
  <si>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</si>
  <si>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</si>
  <si>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</si>
  <si>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</si>
  <si>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9119231</t>
  </si>
  <si>
    <t>9118602</t>
  </si>
  <si>
    <t>9218602</t>
  </si>
  <si>
    <t>9318602</t>
  </si>
  <si>
    <t>9418602</t>
  </si>
  <si>
    <t>9419231</t>
  </si>
  <si>
    <t>9518602</t>
  </si>
  <si>
    <t>9519231</t>
  </si>
  <si>
    <t>9618602</t>
  </si>
  <si>
    <t>0319231</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</si>
  <si>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</si>
  <si>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</si>
  <si>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</si>
  <si>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</si>
  <si>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</si>
  <si>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</si>
  <si>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</si>
  <si>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</si>
  <si>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</si>
  <si>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</si>
  <si>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</si>
  <si>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</si>
  <si>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</si>
  <si>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</si>
  <si>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</si>
  <si>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</si>
  <si>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</si>
  <si>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</si>
  <si>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2414801</t>
  </si>
  <si>
    <t>2414802</t>
  </si>
  <si>
    <t>2414803</t>
  </si>
  <si>
    <t>2414804</t>
  </si>
  <si>
    <t>2414805</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</si>
  <si>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</si>
  <si>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</si>
  <si>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</si>
  <si>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4113402</t>
  </si>
  <si>
    <t>4116060</t>
  </si>
  <si>
    <t>4016021</t>
  </si>
  <si>
    <t>4016060</t>
  </si>
  <si>
    <t>4016650</t>
  </si>
  <si>
    <t>4017460</t>
  </si>
  <si>
    <t>4018602</t>
  </si>
  <si>
    <t>4018606</t>
  </si>
  <si>
    <t>4018603</t>
  </si>
  <si>
    <t>Заходи з інвентаризації, оцінки та оформлення права власності об'єктів нерухомості, утримання та охорона об'єктів комунальної власності</t>
  </si>
  <si>
    <t>6517460</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</si>
  <si>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</si>
  <si>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</si>
  <si>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</si>
  <si>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</si>
  <si>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</si>
  <si>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</si>
  <si>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</si>
  <si>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</si>
  <si>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</si>
  <si>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</si>
  <si>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</si>
  <si>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</si>
  <si>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</si>
  <si>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</si>
  <si>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</si>
  <si>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</si>
  <si>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</si>
  <si>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</si>
  <si>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</si>
  <si>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</si>
  <si>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1412801</t>
  </si>
  <si>
    <t>1412802</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</si>
  <si>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</si>
  <si>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</si>
  <si>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</si>
  <si>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</si>
  <si>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1412800</t>
  </si>
  <si>
    <t>1513400</t>
  </si>
  <si>
    <t>Інші культурно-освітні заклади та заходи</t>
  </si>
  <si>
    <t>2414800</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</si>
  <si>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</si>
  <si>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</si>
  <si>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</si>
  <si>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</si>
  <si>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</si>
  <si>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</si>
  <si>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</si>
  <si>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</si>
  <si>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</si>
  <si>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</si>
  <si>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</si>
  <si>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</si>
  <si>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</si>
  <si>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</si>
  <si>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</si>
  <si>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</si>
  <si>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</si>
  <si>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0319230</t>
  </si>
  <si>
    <t>Цільові фонди, утворені Верховною Радою Автономної Республіки Крим, органами місцевого самоврядування і місцевими органами виконавчої влади</t>
  </si>
  <si>
    <t>9119230</t>
  </si>
  <si>
    <t>9419230</t>
  </si>
  <si>
    <t>9519230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</si>
  <si>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</si>
  <si>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</si>
  <si>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</si>
  <si>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9219230</t>
  </si>
  <si>
    <t>9219231</t>
  </si>
  <si>
    <t>9019231</t>
  </si>
  <si>
    <t>4018605</t>
  </si>
  <si>
    <t>0318603</t>
  </si>
  <si>
    <t>9418605</t>
  </si>
  <si>
    <t>9018605</t>
  </si>
  <si>
    <t>9218605</t>
  </si>
  <si>
    <t>9318605</t>
  </si>
  <si>
    <t>6518602</t>
  </si>
  <si>
    <t>6518600</t>
  </si>
  <si>
    <t>Сприяння органів місцевого самоврядування призову громадян</t>
  </si>
  <si>
    <t>9018608</t>
  </si>
  <si>
    <t>9118608</t>
  </si>
  <si>
    <t>9218608</t>
  </si>
  <si>
    <t>9318608</t>
  </si>
  <si>
    <t>9418608</t>
  </si>
  <si>
    <t>9518608</t>
  </si>
  <si>
    <t>7318602</t>
  </si>
  <si>
    <t>9019230</t>
  </si>
  <si>
    <t>Інші заходи в галузі охорони здоров'я</t>
  </si>
  <si>
    <t>0316322</t>
  </si>
  <si>
    <t>43</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</si>
  <si>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</si>
  <si>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</si>
  <si>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</si>
  <si>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</si>
  <si>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</si>
  <si>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</si>
  <si>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</si>
  <si>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</si>
  <si>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</si>
  <si>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</si>
  <si>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</si>
  <si>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</si>
  <si>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</si>
  <si>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</si>
  <si>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</si>
  <si>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</si>
  <si>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</si>
  <si>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</si>
  <si>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</si>
  <si>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</si>
  <si>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</si>
  <si>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</si>
  <si>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</si>
  <si>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</si>
  <si>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</si>
  <si>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</si>
  <si>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</si>
  <si>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</si>
  <si>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100209</t>
  </si>
  <si>
    <t>4016110</t>
  </si>
  <si>
    <t>Заходи, пов'язані з поліпшенням питної води</t>
  </si>
  <si>
    <t>080800</t>
  </si>
  <si>
    <t>1412180</t>
  </si>
  <si>
    <t>Первинна медико-санітарна допомога</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</si>
  <si>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</si>
  <si>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</si>
  <si>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</si>
  <si>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</si>
  <si>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Поховання померлих безрідних і невідомих та почесних громадян міста</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</si>
  <si>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</si>
  <si>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</si>
  <si>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</si>
  <si>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</si>
  <si>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</si>
  <si>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</si>
  <si>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</si>
  <si>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</si>
  <si>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</si>
  <si>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1018098</t>
  </si>
  <si>
    <t xml:space="preserve">Міська комплексна програма соціального захисту та інші соціальні виплати населенню </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</si>
  <si>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</si>
  <si>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</si>
  <si>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</si>
  <si>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Надання пільг багатодіітним сім'ям на житлово-комунальні послуги</t>
  </si>
  <si>
    <t>0318602</t>
  </si>
  <si>
    <t>6518606</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</si>
  <si>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</si>
  <si>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4016150</t>
  </si>
  <si>
    <t>Розподіл видатків бюджету міста на 2014 рік за головними розпорядниками коштів у розрізі бюджетних програм</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</si>
  <si>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</si>
  <si>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</si>
  <si>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</si>
  <si>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</si>
  <si>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</si>
  <si>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</si>
  <si>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26.03.2014 №8</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</si>
</sst>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89">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49" fontId="0" fillId="0" borderId="10" xfId="0" applyNumberFormat="1" applyBorder="1" applyAlignment="1">
      <alignment/>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83"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0" fillId="0" borderId="0" xfId="0" applyFont="1" applyAlignment="1">
      <alignment horizontal="left" wrapText="1"/>
    </xf>
    <xf numFmtId="0" fontId="4" fillId="0" borderId="12" xfId="0" applyFont="1" applyBorder="1" applyAlignment="1">
      <alignment horizontal="left" wrapText="1"/>
    </xf>
    <xf numFmtId="0" fontId="10"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Fill="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10" fillId="0" borderId="12" xfId="0" applyFont="1" applyBorder="1" applyAlignment="1">
      <alignment horizontal="left"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M11">
            <v>17085087</v>
          </cell>
        </row>
        <row r="13">
          <cell r="C13">
            <v>11664353</v>
          </cell>
          <cell r="D13">
            <v>6384745</v>
          </cell>
          <cell r="E13">
            <v>754644</v>
          </cell>
          <cell r="G13">
            <v>40569</v>
          </cell>
          <cell r="J13">
            <v>253199</v>
          </cell>
          <cell r="K13">
            <v>253199</v>
          </cell>
          <cell r="M13">
            <v>11958121</v>
          </cell>
        </row>
        <row r="16">
          <cell r="C16">
            <v>480000</v>
          </cell>
          <cell r="E16">
            <v>0</v>
          </cell>
          <cell r="G16">
            <v>0</v>
          </cell>
          <cell r="H16">
            <v>0</v>
          </cell>
          <cell r="I16">
            <v>0</v>
          </cell>
          <cell r="J16">
            <v>41424</v>
          </cell>
          <cell r="K16">
            <v>41424</v>
          </cell>
          <cell r="M16">
            <v>521424</v>
          </cell>
        </row>
        <row r="19">
          <cell r="J19">
            <v>415760</v>
          </cell>
          <cell r="K19">
            <v>415760</v>
          </cell>
          <cell r="L19">
            <v>0</v>
          </cell>
          <cell r="M19">
            <v>415760</v>
          </cell>
        </row>
        <row r="21">
          <cell r="J21">
            <v>0</v>
          </cell>
        </row>
        <row r="25">
          <cell r="M25">
            <v>0</v>
          </cell>
        </row>
        <row r="26">
          <cell r="M26">
            <v>200000</v>
          </cell>
        </row>
        <row r="27">
          <cell r="G27">
            <v>200000</v>
          </cell>
        </row>
        <row r="32">
          <cell r="C32">
            <v>91000</v>
          </cell>
        </row>
        <row r="33">
          <cell r="C33">
            <v>209200</v>
          </cell>
          <cell r="J33">
            <v>0</v>
          </cell>
          <cell r="K33">
            <v>0</v>
          </cell>
        </row>
        <row r="34">
          <cell r="C34">
            <v>340782</v>
          </cell>
        </row>
        <row r="35">
          <cell r="C35">
            <v>3348800</v>
          </cell>
          <cell r="D35">
            <v>1594868</v>
          </cell>
          <cell r="E35">
            <v>73349</v>
          </cell>
        </row>
        <row r="39">
          <cell r="M39">
            <v>897674234</v>
          </cell>
        </row>
        <row r="41">
          <cell r="C41">
            <v>4536623</v>
          </cell>
          <cell r="D41">
            <v>3074601</v>
          </cell>
          <cell r="E41">
            <v>238236</v>
          </cell>
          <cell r="J41">
            <v>14000</v>
          </cell>
          <cell r="K41">
            <v>14000</v>
          </cell>
        </row>
        <row r="43">
          <cell r="C43">
            <v>233966998</v>
          </cell>
          <cell r="D43">
            <v>123119594</v>
          </cell>
          <cell r="E43">
            <v>34217374</v>
          </cell>
          <cell r="F43">
            <v>19121798</v>
          </cell>
          <cell r="G43">
            <v>16058655</v>
          </cell>
          <cell r="H43">
            <v>107021</v>
          </cell>
          <cell r="I43">
            <v>5293</v>
          </cell>
          <cell r="J43">
            <v>3063143</v>
          </cell>
          <cell r="K43">
            <v>3063143</v>
          </cell>
          <cell r="L43">
            <v>972793</v>
          </cell>
        </row>
        <row r="45">
          <cell r="C45">
            <v>505454978</v>
          </cell>
          <cell r="D45">
            <v>298278410</v>
          </cell>
          <cell r="E45">
            <v>64641133</v>
          </cell>
          <cell r="F45">
            <v>19849964</v>
          </cell>
          <cell r="G45">
            <v>14161723</v>
          </cell>
          <cell r="H45">
            <v>6013377</v>
          </cell>
          <cell r="I45">
            <v>235183</v>
          </cell>
          <cell r="J45">
            <v>5688241</v>
          </cell>
          <cell r="K45">
            <v>5415881</v>
          </cell>
        </row>
        <row r="47">
          <cell r="C47">
            <v>7802156</v>
          </cell>
          <cell r="D47">
            <v>5309142</v>
          </cell>
          <cell r="E47">
            <v>605572</v>
          </cell>
          <cell r="G47">
            <v>4923</v>
          </cell>
          <cell r="I47">
            <v>256</v>
          </cell>
          <cell r="J47">
            <v>23000</v>
          </cell>
          <cell r="K47">
            <v>14800</v>
          </cell>
        </row>
        <row r="48">
          <cell r="C48">
            <v>5238064</v>
          </cell>
          <cell r="D48">
            <v>3851647</v>
          </cell>
        </row>
        <row r="49">
          <cell r="C49">
            <v>29865992</v>
          </cell>
          <cell r="D49">
            <v>18342277</v>
          </cell>
          <cell r="E49">
            <v>4419088</v>
          </cell>
          <cell r="G49">
            <v>358129</v>
          </cell>
          <cell r="H49">
            <v>116480</v>
          </cell>
          <cell r="I49">
            <v>7775</v>
          </cell>
          <cell r="J49">
            <v>187043</v>
          </cell>
          <cell r="K49">
            <v>151878</v>
          </cell>
        </row>
        <row r="51">
          <cell r="C51">
            <v>3536579</v>
          </cell>
          <cell r="D51">
            <v>2482519</v>
          </cell>
          <cell r="E51">
            <v>109445</v>
          </cell>
          <cell r="G51">
            <v>0</v>
          </cell>
          <cell r="J51">
            <v>49000</v>
          </cell>
          <cell r="K51">
            <v>49000</v>
          </cell>
        </row>
        <row r="52">
          <cell r="C52">
            <v>954204</v>
          </cell>
          <cell r="D52">
            <v>578482</v>
          </cell>
          <cell r="E52">
            <v>20973</v>
          </cell>
          <cell r="J52">
            <v>400000</v>
          </cell>
          <cell r="K52">
            <v>400000</v>
          </cell>
        </row>
        <row r="53">
          <cell r="C53">
            <v>12650472</v>
          </cell>
          <cell r="D53">
            <v>8282190</v>
          </cell>
          <cell r="E53">
            <v>615989</v>
          </cell>
          <cell r="G53">
            <v>13931</v>
          </cell>
          <cell r="J53">
            <v>94430</v>
          </cell>
          <cell r="K53">
            <v>94430</v>
          </cell>
        </row>
        <row r="54">
          <cell r="C54">
            <v>4780975</v>
          </cell>
          <cell r="D54">
            <v>2902387</v>
          </cell>
          <cell r="E54">
            <v>440650</v>
          </cell>
          <cell r="G54">
            <v>322432</v>
          </cell>
          <cell r="J54">
            <v>12000</v>
          </cell>
        </row>
        <row r="55">
          <cell r="C55">
            <v>4756679</v>
          </cell>
          <cell r="D55">
            <v>3228792</v>
          </cell>
          <cell r="E55">
            <v>346810</v>
          </cell>
          <cell r="J55">
            <v>0</v>
          </cell>
          <cell r="K55">
            <v>0</v>
          </cell>
          <cell r="L55">
            <v>0</v>
          </cell>
        </row>
        <row r="56">
          <cell r="C56">
            <v>255210</v>
          </cell>
        </row>
        <row r="60">
          <cell r="C60">
            <v>0</v>
          </cell>
          <cell r="D60">
            <v>0</v>
          </cell>
          <cell r="E60">
            <v>0</v>
          </cell>
          <cell r="J60">
            <v>0</v>
          </cell>
          <cell r="K60">
            <v>0</v>
          </cell>
          <cell r="L60">
            <v>0</v>
          </cell>
        </row>
        <row r="61">
          <cell r="C61">
            <v>0</v>
          </cell>
          <cell r="D61">
            <v>0</v>
          </cell>
        </row>
        <row r="62">
          <cell r="C62">
            <v>463467</v>
          </cell>
        </row>
        <row r="63">
          <cell r="C63">
            <v>4377290</v>
          </cell>
        </row>
        <row r="65">
          <cell r="C65">
            <v>199559</v>
          </cell>
        </row>
        <row r="66">
          <cell r="C66">
            <v>99067</v>
          </cell>
        </row>
        <row r="67">
          <cell r="C67">
            <v>20631962</v>
          </cell>
          <cell r="D67">
            <v>13377679</v>
          </cell>
          <cell r="E67">
            <v>1774603</v>
          </cell>
          <cell r="G67">
            <v>765228</v>
          </cell>
          <cell r="H67">
            <v>214480</v>
          </cell>
          <cell r="I67">
            <v>54119</v>
          </cell>
          <cell r="J67">
            <v>49000</v>
          </cell>
          <cell r="K67">
            <v>39500</v>
          </cell>
        </row>
        <row r="68">
          <cell r="C68">
            <v>5108821</v>
          </cell>
          <cell r="D68">
            <v>1095053</v>
          </cell>
          <cell r="E68">
            <v>397728</v>
          </cell>
          <cell r="G68">
            <v>65380</v>
          </cell>
          <cell r="H68">
            <v>19062</v>
          </cell>
          <cell r="I68">
            <v>10836</v>
          </cell>
          <cell r="J68">
            <v>17000</v>
          </cell>
        </row>
        <row r="69">
          <cell r="C69">
            <v>454340</v>
          </cell>
          <cell r="D69">
            <v>264919</v>
          </cell>
          <cell r="E69">
            <v>85305</v>
          </cell>
          <cell r="G69">
            <v>42880</v>
          </cell>
          <cell r="H69">
            <v>23260</v>
          </cell>
          <cell r="I69">
            <v>3626</v>
          </cell>
        </row>
        <row r="73">
          <cell r="J73">
            <v>10981607</v>
          </cell>
          <cell r="K73">
            <v>10981607</v>
          </cell>
        </row>
        <row r="78">
          <cell r="G78">
            <v>48000</v>
          </cell>
          <cell r="J78">
            <v>71053</v>
          </cell>
        </row>
        <row r="81">
          <cell r="C81">
            <v>50000</v>
          </cell>
        </row>
        <row r="82">
          <cell r="M82">
            <v>559773979</v>
          </cell>
        </row>
        <row r="84">
          <cell r="C84">
            <v>1196735</v>
          </cell>
          <cell r="D84">
            <v>734183</v>
          </cell>
          <cell r="E84">
            <v>115260</v>
          </cell>
          <cell r="J84">
            <v>7000</v>
          </cell>
          <cell r="K84">
            <v>7000</v>
          </cell>
        </row>
        <row r="86">
          <cell r="C86">
            <v>340328448</v>
          </cell>
          <cell r="D86">
            <v>209469437</v>
          </cell>
          <cell r="E86">
            <v>32494032</v>
          </cell>
          <cell r="F86">
            <v>10293575</v>
          </cell>
          <cell r="G86">
            <v>5499478</v>
          </cell>
          <cell r="H86">
            <v>1707874</v>
          </cell>
          <cell r="I86">
            <v>145038</v>
          </cell>
          <cell r="J86">
            <v>4794097</v>
          </cell>
          <cell r="K86">
            <v>4494364</v>
          </cell>
        </row>
        <row r="88">
          <cell r="C88">
            <v>46743757</v>
          </cell>
          <cell r="D88">
            <v>28212204</v>
          </cell>
          <cell r="E88">
            <v>6315985</v>
          </cell>
          <cell r="F88">
            <v>1004658</v>
          </cell>
          <cell r="G88">
            <v>305192</v>
          </cell>
          <cell r="J88">
            <v>699466</v>
          </cell>
          <cell r="K88">
            <v>699466</v>
          </cell>
        </row>
        <row r="89">
          <cell r="C89">
            <v>5972548</v>
          </cell>
          <cell r="D89">
            <v>3890606</v>
          </cell>
          <cell r="E89">
            <v>495611</v>
          </cell>
          <cell r="F89">
            <v>668216</v>
          </cell>
          <cell r="J89">
            <v>668216</v>
          </cell>
          <cell r="K89">
            <v>668216</v>
          </cell>
        </row>
        <row r="91">
          <cell r="C91">
            <v>19595383</v>
          </cell>
          <cell r="D91">
            <v>11789094</v>
          </cell>
          <cell r="E91">
            <v>1055605</v>
          </cell>
          <cell r="F91">
            <v>8640229</v>
          </cell>
          <cell r="G91">
            <v>8368301</v>
          </cell>
          <cell r="H91">
            <v>4617105</v>
          </cell>
          <cell r="I91">
            <v>508135</v>
          </cell>
          <cell r="J91">
            <v>271928</v>
          </cell>
          <cell r="K91">
            <v>6000</v>
          </cell>
        </row>
        <row r="92">
          <cell r="C92">
            <v>334265</v>
          </cell>
          <cell r="D92">
            <v>234338</v>
          </cell>
          <cell r="E92">
            <v>10958</v>
          </cell>
          <cell r="F92">
            <v>0</v>
          </cell>
        </row>
        <row r="93">
          <cell r="C93">
            <v>91264673</v>
          </cell>
          <cell r="D93">
            <v>58606792</v>
          </cell>
          <cell r="E93">
            <v>5844835</v>
          </cell>
          <cell r="F93">
            <v>7773062</v>
          </cell>
          <cell r="G93">
            <v>2383726</v>
          </cell>
          <cell r="H93">
            <v>558819</v>
          </cell>
          <cell r="I93">
            <v>38173</v>
          </cell>
          <cell r="J93">
            <v>5389336</v>
          </cell>
          <cell r="K93">
            <v>5369781</v>
          </cell>
        </row>
        <row r="94">
          <cell r="C94">
            <v>9879716</v>
          </cell>
          <cell r="D94">
            <v>460599</v>
          </cell>
          <cell r="E94">
            <v>15124</v>
          </cell>
          <cell r="J94">
            <v>11600</v>
          </cell>
          <cell r="K94">
            <v>11600</v>
          </cell>
        </row>
        <row r="95">
          <cell r="C95">
            <v>1679278</v>
          </cell>
          <cell r="D95">
            <v>1162561</v>
          </cell>
          <cell r="E95">
            <v>29975</v>
          </cell>
          <cell r="F95">
            <v>55200</v>
          </cell>
          <cell r="J95">
            <v>55200</v>
          </cell>
          <cell r="K95">
            <v>55200</v>
          </cell>
        </row>
        <row r="96">
          <cell r="F96">
            <v>0</v>
          </cell>
        </row>
        <row r="97">
          <cell r="C97">
            <v>3146037</v>
          </cell>
          <cell r="F97">
            <v>0</v>
          </cell>
        </row>
        <row r="99">
          <cell r="J99">
            <v>11179599</v>
          </cell>
          <cell r="K99">
            <v>11179599</v>
          </cell>
        </row>
        <row r="105">
          <cell r="M105">
            <v>894824220</v>
          </cell>
        </row>
        <row r="107">
          <cell r="C107">
            <v>26609561</v>
          </cell>
          <cell r="D107">
            <v>18423317</v>
          </cell>
          <cell r="E107">
            <v>730028</v>
          </cell>
          <cell r="J107">
            <v>523900</v>
          </cell>
          <cell r="K107">
            <v>523900</v>
          </cell>
          <cell r="L107">
            <v>0</v>
          </cell>
        </row>
        <row r="109">
          <cell r="C109">
            <v>1101397</v>
          </cell>
        </row>
        <row r="112">
          <cell r="C112">
            <v>89087842</v>
          </cell>
        </row>
        <row r="114">
          <cell r="C114">
            <v>113229</v>
          </cell>
        </row>
        <row r="116">
          <cell r="C116">
            <v>2019224</v>
          </cell>
          <cell r="J116">
            <v>167200</v>
          </cell>
          <cell r="K116">
            <v>167200</v>
          </cell>
          <cell r="L116">
            <v>167200</v>
          </cell>
        </row>
        <row r="118">
          <cell r="C118">
            <v>11192810</v>
          </cell>
        </row>
        <row r="121">
          <cell r="C121">
            <v>3661</v>
          </cell>
        </row>
        <row r="124">
          <cell r="C124">
            <v>4004426</v>
          </cell>
        </row>
        <row r="126">
          <cell r="C126">
            <v>4476</v>
          </cell>
        </row>
        <row r="128">
          <cell r="C128">
            <v>67550</v>
          </cell>
        </row>
        <row r="130">
          <cell r="C130">
            <v>4052202</v>
          </cell>
        </row>
        <row r="132">
          <cell r="C132">
            <v>4949868</v>
          </cell>
        </row>
        <row r="134">
          <cell r="C134">
            <v>25213</v>
          </cell>
        </row>
        <row r="136">
          <cell r="C136">
            <v>6625727</v>
          </cell>
        </row>
        <row r="138">
          <cell r="C138">
            <v>88567814</v>
          </cell>
        </row>
        <row r="140">
          <cell r="C140">
            <v>314682124</v>
          </cell>
        </row>
        <row r="142">
          <cell r="C142">
            <v>29614163</v>
          </cell>
        </row>
        <row r="144">
          <cell r="C144">
            <v>68491986</v>
          </cell>
        </row>
        <row r="146">
          <cell r="C146">
            <v>9207533</v>
          </cell>
        </row>
        <row r="148">
          <cell r="C148">
            <v>1423762</v>
          </cell>
        </row>
        <row r="150">
          <cell r="C150">
            <v>18550556</v>
          </cell>
        </row>
        <row r="152">
          <cell r="C152">
            <v>37536204</v>
          </cell>
        </row>
        <row r="154">
          <cell r="C154">
            <v>74585</v>
          </cell>
        </row>
        <row r="156">
          <cell r="C156">
            <v>11634400</v>
          </cell>
        </row>
        <row r="158">
          <cell r="C158">
            <v>44167</v>
          </cell>
        </row>
        <row r="160">
          <cell r="C160">
            <v>4929518</v>
          </cell>
          <cell r="D160">
            <v>3310422</v>
          </cell>
          <cell r="E160">
            <v>112101</v>
          </cell>
          <cell r="J160">
            <v>119850</v>
          </cell>
          <cell r="K160">
            <v>119850</v>
          </cell>
        </row>
        <row r="161">
          <cell r="C161">
            <v>201763</v>
          </cell>
          <cell r="D161">
            <v>104946</v>
          </cell>
        </row>
        <row r="163">
          <cell r="C163">
            <v>0</v>
          </cell>
        </row>
        <row r="164">
          <cell r="C164">
            <v>17053779</v>
          </cell>
          <cell r="D164">
            <v>10462187</v>
          </cell>
          <cell r="E164">
            <v>1179398</v>
          </cell>
          <cell r="G164">
            <v>170562</v>
          </cell>
          <cell r="H164">
            <v>108917</v>
          </cell>
          <cell r="J164">
            <v>53060</v>
          </cell>
          <cell r="K164">
            <v>53060</v>
          </cell>
        </row>
        <row r="165">
          <cell r="C165">
            <v>2524000</v>
          </cell>
        </row>
        <row r="166">
          <cell r="C166">
            <v>972100</v>
          </cell>
        </row>
        <row r="167">
          <cell r="C167">
            <v>85113023</v>
          </cell>
        </row>
        <row r="170">
          <cell r="J170">
            <v>4218281</v>
          </cell>
          <cell r="K170">
            <v>4218281</v>
          </cell>
        </row>
        <row r="173">
          <cell r="C173">
            <v>4519573</v>
          </cell>
        </row>
        <row r="175">
          <cell r="C175">
            <v>1432390</v>
          </cell>
        </row>
        <row r="177">
          <cell r="C177">
            <v>2973995</v>
          </cell>
        </row>
        <row r="179">
          <cell r="C179">
            <v>40166746</v>
          </cell>
        </row>
        <row r="193">
          <cell r="M193">
            <v>2707499</v>
          </cell>
        </row>
        <row r="195">
          <cell r="C195">
            <v>2707499</v>
          </cell>
          <cell r="D195">
            <v>1838720</v>
          </cell>
          <cell r="E195">
            <v>89262</v>
          </cell>
          <cell r="K195">
            <v>0</v>
          </cell>
        </row>
        <row r="198">
          <cell r="M198">
            <v>865109</v>
          </cell>
        </row>
        <row r="200">
          <cell r="C200">
            <v>858109</v>
          </cell>
          <cell r="D200">
            <v>518177</v>
          </cell>
          <cell r="E200">
            <v>28843</v>
          </cell>
          <cell r="J200">
            <v>7000</v>
          </cell>
          <cell r="K200">
            <v>7000</v>
          </cell>
        </row>
        <row r="201">
          <cell r="M201">
            <v>94207936</v>
          </cell>
        </row>
        <row r="203">
          <cell r="C203">
            <v>782359</v>
          </cell>
          <cell r="D203">
            <v>551879</v>
          </cell>
          <cell r="E203">
            <v>33086</v>
          </cell>
        </row>
        <row r="205">
          <cell r="C205">
            <v>5279958</v>
          </cell>
          <cell r="J205">
            <v>1321</v>
          </cell>
          <cell r="K205">
            <v>1321</v>
          </cell>
        </row>
        <row r="206">
          <cell r="C206">
            <v>15983511</v>
          </cell>
          <cell r="D206">
            <v>8694532</v>
          </cell>
          <cell r="E206">
            <v>792104</v>
          </cell>
          <cell r="G206">
            <v>6500</v>
          </cell>
          <cell r="I206">
            <v>650</v>
          </cell>
          <cell r="J206">
            <v>207061</v>
          </cell>
          <cell r="K206">
            <v>207061</v>
          </cell>
        </row>
        <row r="207">
          <cell r="C207">
            <v>9368719</v>
          </cell>
          <cell r="D207">
            <v>4627398</v>
          </cell>
          <cell r="E207">
            <v>1517237</v>
          </cell>
          <cell r="G207">
            <v>1892333</v>
          </cell>
          <cell r="H207">
            <v>596293</v>
          </cell>
          <cell r="I207">
            <v>197035</v>
          </cell>
          <cell r="J207">
            <v>1387698</v>
          </cell>
          <cell r="K207">
            <v>1260908</v>
          </cell>
        </row>
        <row r="208">
          <cell r="C208">
            <v>48587707</v>
          </cell>
          <cell r="D208">
            <v>34382126</v>
          </cell>
          <cell r="E208">
            <v>874291</v>
          </cell>
          <cell r="G208">
            <v>3162295</v>
          </cell>
          <cell r="H208">
            <v>1704522</v>
          </cell>
          <cell r="I208">
            <v>390163</v>
          </cell>
          <cell r="J208">
            <v>1571410</v>
          </cell>
          <cell r="K208">
            <v>1499254</v>
          </cell>
        </row>
        <row r="211">
          <cell r="C211">
            <v>1127925</v>
          </cell>
        </row>
        <row r="212">
          <cell r="F212">
            <v>81716</v>
          </cell>
        </row>
        <row r="214">
          <cell r="J214">
            <v>136523</v>
          </cell>
          <cell r="K214">
            <v>136523</v>
          </cell>
        </row>
        <row r="222">
          <cell r="C222">
            <v>0</v>
          </cell>
          <cell r="D222">
            <v>0</v>
          </cell>
          <cell r="F222">
            <v>0</v>
          </cell>
          <cell r="J222">
            <v>0</v>
          </cell>
          <cell r="K222">
            <v>0</v>
          </cell>
        </row>
        <row r="223">
          <cell r="M223">
            <v>3456939</v>
          </cell>
        </row>
        <row r="225">
          <cell r="C225">
            <v>2228028</v>
          </cell>
          <cell r="D225">
            <v>1444920</v>
          </cell>
          <cell r="E225">
            <v>52133</v>
          </cell>
          <cell r="J225">
            <v>14000</v>
          </cell>
          <cell r="K225">
            <v>14000</v>
          </cell>
        </row>
        <row r="227">
          <cell r="J227">
            <v>986200</v>
          </cell>
          <cell r="K227">
            <v>986200</v>
          </cell>
        </row>
        <row r="229">
          <cell r="C229">
            <v>108000</v>
          </cell>
        </row>
        <row r="234">
          <cell r="C234">
            <v>120711</v>
          </cell>
        </row>
        <row r="238">
          <cell r="J238">
            <v>0</v>
          </cell>
        </row>
        <row r="239">
          <cell r="M239">
            <v>302054340</v>
          </cell>
        </row>
        <row r="241">
          <cell r="C241">
            <v>3963692</v>
          </cell>
          <cell r="D241">
            <v>2538388</v>
          </cell>
          <cell r="E241">
            <v>122062</v>
          </cell>
          <cell r="J241">
            <v>35000</v>
          </cell>
          <cell r="K241">
            <v>35000</v>
          </cell>
          <cell r="M241">
            <v>3998692</v>
          </cell>
        </row>
        <row r="243">
          <cell r="C243">
            <v>131000</v>
          </cell>
          <cell r="M243">
            <v>131000</v>
          </cell>
        </row>
        <row r="245">
          <cell r="C245">
            <v>10566800</v>
          </cell>
          <cell r="M245">
            <v>10566800</v>
          </cell>
        </row>
        <row r="251">
          <cell r="J251">
            <v>33149648</v>
          </cell>
          <cell r="K251">
            <v>33149648</v>
          </cell>
          <cell r="L251">
            <v>8000000</v>
          </cell>
          <cell r="M251">
            <v>33149648</v>
          </cell>
        </row>
        <row r="252">
          <cell r="C252">
            <v>449300</v>
          </cell>
          <cell r="M252">
            <v>449300</v>
          </cell>
        </row>
        <row r="253">
          <cell r="K253">
            <v>780803</v>
          </cell>
        </row>
        <row r="254">
          <cell r="G254">
            <v>74328800</v>
          </cell>
        </row>
        <row r="256">
          <cell r="C256">
            <v>82050000</v>
          </cell>
          <cell r="J256">
            <v>1446751</v>
          </cell>
          <cell r="K256">
            <v>1446751</v>
          </cell>
          <cell r="L256">
            <v>0</v>
          </cell>
          <cell r="M256">
            <v>83496751</v>
          </cell>
        </row>
        <row r="259">
          <cell r="J259">
            <v>31428005</v>
          </cell>
          <cell r="K259">
            <v>31428005</v>
          </cell>
          <cell r="M259">
            <v>31428005</v>
          </cell>
        </row>
        <row r="260">
          <cell r="J260">
            <v>1717630</v>
          </cell>
          <cell r="K260">
            <v>1717630</v>
          </cell>
          <cell r="M260">
            <v>1717630</v>
          </cell>
        </row>
        <row r="261">
          <cell r="J261">
            <v>0</v>
          </cell>
        </row>
        <row r="263">
          <cell r="G263">
            <v>11861000</v>
          </cell>
          <cell r="J263">
            <v>19679500</v>
          </cell>
          <cell r="M263">
            <v>31540500</v>
          </cell>
        </row>
        <row r="266">
          <cell r="J266">
            <v>8914833</v>
          </cell>
          <cell r="K266">
            <v>8914833</v>
          </cell>
          <cell r="L266">
            <v>0</v>
          </cell>
        </row>
        <row r="268">
          <cell r="G268">
            <v>1700000</v>
          </cell>
          <cell r="J268">
            <v>2050578</v>
          </cell>
        </row>
        <row r="270">
          <cell r="M270">
            <v>17801000</v>
          </cell>
        </row>
        <row r="271">
          <cell r="J271">
            <v>0</v>
          </cell>
        </row>
        <row r="272">
          <cell r="C272">
            <v>16156463</v>
          </cell>
        </row>
        <row r="273">
          <cell r="C273">
            <v>260666</v>
          </cell>
        </row>
        <row r="275">
          <cell r="C275">
            <v>96099</v>
          </cell>
          <cell r="J275">
            <v>1287772</v>
          </cell>
          <cell r="K275">
            <v>1287772</v>
          </cell>
        </row>
        <row r="287">
          <cell r="J287">
            <v>0</v>
          </cell>
          <cell r="L287">
            <v>0</v>
          </cell>
        </row>
        <row r="288">
          <cell r="J288">
            <v>0</v>
          </cell>
        </row>
        <row r="293">
          <cell r="C293">
            <v>0</v>
          </cell>
          <cell r="D293">
            <v>0</v>
          </cell>
          <cell r="E293">
            <v>0</v>
          </cell>
          <cell r="G293">
            <v>0</v>
          </cell>
          <cell r="H293">
            <v>0</v>
          </cell>
          <cell r="I293">
            <v>0</v>
          </cell>
          <cell r="J293">
            <v>0</v>
          </cell>
          <cell r="L293">
            <v>0</v>
          </cell>
        </row>
        <row r="297">
          <cell r="J297">
            <v>0</v>
          </cell>
          <cell r="L297">
            <v>0</v>
          </cell>
        </row>
        <row r="314">
          <cell r="C314">
            <v>0</v>
          </cell>
        </row>
        <row r="317">
          <cell r="C317">
            <v>0</v>
          </cell>
          <cell r="K317">
            <v>0</v>
          </cell>
          <cell r="L317">
            <v>0</v>
          </cell>
        </row>
        <row r="320">
          <cell r="J320">
            <v>0</v>
          </cell>
        </row>
        <row r="324">
          <cell r="F324">
            <v>0</v>
          </cell>
          <cell r="G324">
            <v>0</v>
          </cell>
          <cell r="J324">
            <v>0</v>
          </cell>
        </row>
        <row r="327">
          <cell r="J327">
            <v>0</v>
          </cell>
        </row>
        <row r="337">
          <cell r="M337">
            <v>3301642</v>
          </cell>
        </row>
        <row r="339">
          <cell r="C339">
            <v>3199568</v>
          </cell>
          <cell r="D339">
            <v>1842305</v>
          </cell>
          <cell r="E339">
            <v>120225</v>
          </cell>
          <cell r="J339">
            <v>61915</v>
          </cell>
          <cell r="K339">
            <v>61915</v>
          </cell>
        </row>
        <row r="346">
          <cell r="C346">
            <v>40159</v>
          </cell>
        </row>
        <row r="347">
          <cell r="M347">
            <v>7187214</v>
          </cell>
        </row>
        <row r="349">
          <cell r="C349">
            <v>2487560</v>
          </cell>
          <cell r="D349">
            <v>1402517</v>
          </cell>
          <cell r="E349">
            <v>152115</v>
          </cell>
          <cell r="J349">
            <v>14000</v>
          </cell>
          <cell r="K349">
            <v>14000</v>
          </cell>
        </row>
        <row r="351">
          <cell r="K351">
            <v>1550464</v>
          </cell>
        </row>
        <row r="354">
          <cell r="C354">
            <v>100000</v>
          </cell>
        </row>
        <row r="355">
          <cell r="K355">
            <v>100487</v>
          </cell>
        </row>
        <row r="356">
          <cell r="C356">
            <v>2910648</v>
          </cell>
        </row>
        <row r="357">
          <cell r="C357">
            <v>24055</v>
          </cell>
        </row>
        <row r="358">
          <cell r="M358">
            <v>791529</v>
          </cell>
        </row>
        <row r="360">
          <cell r="C360">
            <v>791529</v>
          </cell>
          <cell r="D360">
            <v>509062</v>
          </cell>
          <cell r="E360">
            <v>13301</v>
          </cell>
        </row>
        <row r="361">
          <cell r="M361">
            <v>2539623</v>
          </cell>
        </row>
        <row r="363">
          <cell r="C363">
            <v>1534597</v>
          </cell>
          <cell r="D363">
            <v>981122</v>
          </cell>
          <cell r="E363">
            <v>53963</v>
          </cell>
          <cell r="J363">
            <v>41720</v>
          </cell>
          <cell r="K363">
            <v>41720</v>
          </cell>
        </row>
        <row r="365">
          <cell r="G365">
            <v>963306</v>
          </cell>
        </row>
        <row r="366">
          <cell r="M366">
            <v>19266677</v>
          </cell>
        </row>
        <row r="368">
          <cell r="C368">
            <v>1001824</v>
          </cell>
          <cell r="D368">
            <v>663266</v>
          </cell>
          <cell r="E368">
            <v>30281</v>
          </cell>
          <cell r="J368">
            <v>21000</v>
          </cell>
          <cell r="K368">
            <v>21000</v>
          </cell>
        </row>
        <row r="370">
          <cell r="G370">
            <v>654761</v>
          </cell>
          <cell r="J370">
            <v>17589092</v>
          </cell>
        </row>
        <row r="373">
          <cell r="C373">
            <v>0</v>
          </cell>
        </row>
        <row r="375">
          <cell r="M375">
            <v>35262394</v>
          </cell>
        </row>
        <row r="377">
          <cell r="C377">
            <v>1045448</v>
          </cell>
          <cell r="D377">
            <v>707347</v>
          </cell>
          <cell r="E377">
            <v>13865</v>
          </cell>
          <cell r="J377">
            <v>7000</v>
          </cell>
          <cell r="K377">
            <v>7000</v>
          </cell>
        </row>
        <row r="379">
          <cell r="C379">
            <v>2300000</v>
          </cell>
          <cell r="J379">
            <v>296214</v>
          </cell>
          <cell r="K379">
            <v>296214</v>
          </cell>
        </row>
        <row r="381">
          <cell r="J381">
            <v>1381022</v>
          </cell>
          <cell r="K381">
            <v>1381022</v>
          </cell>
        </row>
        <row r="384">
          <cell r="C384">
            <v>3447723</v>
          </cell>
          <cell r="J384">
            <v>480946</v>
          </cell>
          <cell r="K384">
            <v>480946</v>
          </cell>
        </row>
        <row r="385">
          <cell r="C385">
            <v>24665000</v>
          </cell>
        </row>
        <row r="387">
          <cell r="J387">
            <v>1639041</v>
          </cell>
          <cell r="K387">
            <v>1639041</v>
          </cell>
        </row>
        <row r="390">
          <cell r="C390">
            <v>0</v>
          </cell>
        </row>
        <row r="394">
          <cell r="M394">
            <v>14559590</v>
          </cell>
        </row>
        <row r="396">
          <cell r="C396">
            <v>1795921</v>
          </cell>
          <cell r="D396">
            <v>1255124</v>
          </cell>
          <cell r="E396">
            <v>49934</v>
          </cell>
          <cell r="J396">
            <v>7000</v>
          </cell>
          <cell r="K396">
            <v>7000</v>
          </cell>
        </row>
        <row r="398">
          <cell r="C398">
            <v>3201442</v>
          </cell>
          <cell r="D398">
            <v>1906111</v>
          </cell>
          <cell r="E398">
            <v>11554</v>
          </cell>
          <cell r="G398">
            <v>82552</v>
          </cell>
          <cell r="H398">
            <v>32940</v>
          </cell>
          <cell r="I398">
            <v>0</v>
          </cell>
          <cell r="J398">
            <v>6121139</v>
          </cell>
          <cell r="K398">
            <v>6121139</v>
          </cell>
          <cell r="L398">
            <v>0</v>
          </cell>
        </row>
        <row r="401">
          <cell r="C401">
            <v>3061085</v>
          </cell>
          <cell r="D401">
            <v>2016090</v>
          </cell>
          <cell r="E401">
            <v>56270</v>
          </cell>
          <cell r="G401">
            <v>41337</v>
          </cell>
          <cell r="H401">
            <v>19548</v>
          </cell>
          <cell r="I401">
            <v>39</v>
          </cell>
          <cell r="J401">
            <v>249114</v>
          </cell>
          <cell r="K401">
            <v>226269</v>
          </cell>
        </row>
        <row r="402">
          <cell r="M402">
            <v>9912400</v>
          </cell>
        </row>
        <row r="404">
          <cell r="C404">
            <v>2557016</v>
          </cell>
          <cell r="D404">
            <v>1671115</v>
          </cell>
          <cell r="E404">
            <v>89797</v>
          </cell>
          <cell r="J404">
            <v>35000</v>
          </cell>
          <cell r="K404">
            <v>35000</v>
          </cell>
        </row>
        <row r="409">
          <cell r="J409">
            <v>3511384</v>
          </cell>
          <cell r="K409">
            <v>3511384</v>
          </cell>
          <cell r="L409">
            <v>0</v>
          </cell>
        </row>
        <row r="414">
          <cell r="J414">
            <v>3500000</v>
          </cell>
          <cell r="K414">
            <v>3500000</v>
          </cell>
        </row>
        <row r="416">
          <cell r="F416">
            <v>0</v>
          </cell>
          <cell r="J416">
            <v>0</v>
          </cell>
          <cell r="K416">
            <v>0</v>
          </cell>
          <cell r="L416">
            <v>0</v>
          </cell>
        </row>
        <row r="419">
          <cell r="C419">
            <v>309000</v>
          </cell>
          <cell r="J419">
            <v>0</v>
          </cell>
        </row>
        <row r="420">
          <cell r="M420">
            <v>5151237</v>
          </cell>
        </row>
        <row r="422">
          <cell r="C422">
            <v>5038037</v>
          </cell>
          <cell r="D422">
            <v>3336426</v>
          </cell>
          <cell r="E422">
            <v>109742</v>
          </cell>
          <cell r="J422">
            <v>70000</v>
          </cell>
          <cell r="K422">
            <v>70000</v>
          </cell>
        </row>
        <row r="431">
          <cell r="C431">
            <v>43200</v>
          </cell>
        </row>
        <row r="432">
          <cell r="M432">
            <v>86655600</v>
          </cell>
        </row>
        <row r="434">
          <cell r="C434">
            <v>86655600</v>
          </cell>
        </row>
        <row r="435">
          <cell r="K435">
            <v>0</v>
          </cell>
        </row>
        <row r="436">
          <cell r="F436">
            <v>0</v>
          </cell>
          <cell r="J436">
            <v>0</v>
          </cell>
        </row>
        <row r="437">
          <cell r="M437">
            <v>5106567</v>
          </cell>
        </row>
        <row r="439">
          <cell r="C439">
            <v>3978857</v>
          </cell>
          <cell r="D439">
            <v>2438751</v>
          </cell>
          <cell r="E439">
            <v>332133</v>
          </cell>
          <cell r="G439">
            <v>62390</v>
          </cell>
          <cell r="J439">
            <v>68812</v>
          </cell>
          <cell r="K439">
            <v>68812</v>
          </cell>
        </row>
        <row r="441">
          <cell r="C441">
            <v>510000</v>
          </cell>
          <cell r="E441">
            <v>44611</v>
          </cell>
          <cell r="L441">
            <v>0</v>
          </cell>
        </row>
        <row r="445">
          <cell r="J445">
            <v>0</v>
          </cell>
        </row>
        <row r="448">
          <cell r="C448">
            <v>155037</v>
          </cell>
        </row>
        <row r="449">
          <cell r="C449">
            <v>66308</v>
          </cell>
        </row>
        <row r="450">
          <cell r="C450">
            <v>233800</v>
          </cell>
        </row>
        <row r="451">
          <cell r="C451">
            <v>5100</v>
          </cell>
        </row>
        <row r="452">
          <cell r="C452">
            <v>25298</v>
          </cell>
        </row>
        <row r="453">
          <cell r="C453">
            <v>965</v>
          </cell>
        </row>
        <row r="454">
          <cell r="M454">
            <v>4211460</v>
          </cell>
        </row>
        <row r="456">
          <cell r="C456">
            <v>3668833</v>
          </cell>
          <cell r="D456">
            <v>2378630</v>
          </cell>
          <cell r="E456">
            <v>159794</v>
          </cell>
          <cell r="J456">
            <v>27827</v>
          </cell>
          <cell r="K456">
            <v>27827</v>
          </cell>
        </row>
        <row r="458">
          <cell r="C458">
            <v>440000</v>
          </cell>
          <cell r="G458">
            <v>5146</v>
          </cell>
          <cell r="J458">
            <v>396</v>
          </cell>
          <cell r="K458">
            <v>396</v>
          </cell>
        </row>
        <row r="460">
          <cell r="J460">
            <v>0</v>
          </cell>
          <cell r="K460">
            <v>0</v>
          </cell>
        </row>
        <row r="465">
          <cell r="C465">
            <v>10800</v>
          </cell>
        </row>
        <row r="466">
          <cell r="C466">
            <v>31950</v>
          </cell>
        </row>
        <row r="468">
          <cell r="C468">
            <v>5100</v>
          </cell>
        </row>
        <row r="469">
          <cell r="C469">
            <v>21408</v>
          </cell>
        </row>
        <row r="471">
          <cell r="M471">
            <v>9176620</v>
          </cell>
        </row>
        <row r="473">
          <cell r="C473">
            <v>3622952</v>
          </cell>
          <cell r="D473">
            <v>2219007</v>
          </cell>
          <cell r="E473">
            <v>292929</v>
          </cell>
          <cell r="G473">
            <v>14978</v>
          </cell>
          <cell r="J473">
            <v>27975</v>
          </cell>
          <cell r="K473">
            <v>27975</v>
          </cell>
        </row>
        <row r="475">
          <cell r="C475">
            <v>710000</v>
          </cell>
          <cell r="G475">
            <v>132173</v>
          </cell>
          <cell r="J475">
            <v>0</v>
          </cell>
        </row>
        <row r="477">
          <cell r="K477">
            <v>4407946</v>
          </cell>
        </row>
        <row r="479">
          <cell r="J479">
            <v>0</v>
          </cell>
        </row>
        <row r="482">
          <cell r="C482">
            <v>108138</v>
          </cell>
        </row>
        <row r="483">
          <cell r="C483">
            <v>66600</v>
          </cell>
        </row>
        <row r="484">
          <cell r="C484">
            <v>38505</v>
          </cell>
        </row>
        <row r="485">
          <cell r="C485">
            <v>2756</v>
          </cell>
        </row>
        <row r="486">
          <cell r="C486">
            <v>33032</v>
          </cell>
        </row>
        <row r="487">
          <cell r="C487">
            <v>11565</v>
          </cell>
        </row>
        <row r="488">
          <cell r="M488">
            <v>4542558</v>
          </cell>
        </row>
        <row r="490">
          <cell r="C490">
            <v>3605394</v>
          </cell>
          <cell r="D490">
            <v>2258921</v>
          </cell>
          <cell r="E490">
            <v>219226</v>
          </cell>
          <cell r="J490">
            <v>42375</v>
          </cell>
          <cell r="K490">
            <v>42375</v>
          </cell>
        </row>
        <row r="492">
          <cell r="C492">
            <v>480000</v>
          </cell>
          <cell r="E492">
            <v>47438</v>
          </cell>
          <cell r="G492">
            <v>10000</v>
          </cell>
          <cell r="K492">
            <v>0</v>
          </cell>
          <cell r="L492">
            <v>0</v>
          </cell>
        </row>
        <row r="494">
          <cell r="K494">
            <v>221000</v>
          </cell>
        </row>
        <row r="499">
          <cell r="C499">
            <v>111797</v>
          </cell>
        </row>
        <row r="500">
          <cell r="C500">
            <v>16686</v>
          </cell>
        </row>
        <row r="501">
          <cell r="C501">
            <v>26015</v>
          </cell>
        </row>
        <row r="502">
          <cell r="C502">
            <v>4133</v>
          </cell>
        </row>
        <row r="503">
          <cell r="C503">
            <v>23096</v>
          </cell>
        </row>
        <row r="504">
          <cell r="C504">
            <v>2062</v>
          </cell>
        </row>
        <row r="505">
          <cell r="M505">
            <v>5430659</v>
          </cell>
        </row>
        <row r="507">
          <cell r="C507">
            <v>4069757</v>
          </cell>
          <cell r="D507">
            <v>2579936</v>
          </cell>
          <cell r="E507">
            <v>258537</v>
          </cell>
          <cell r="G507">
            <v>121141</v>
          </cell>
          <cell r="J507">
            <v>57292</v>
          </cell>
          <cell r="K507">
            <v>27975</v>
          </cell>
        </row>
        <row r="509">
          <cell r="C509">
            <v>768655</v>
          </cell>
          <cell r="J509">
            <v>0</v>
          </cell>
          <cell r="K509">
            <v>0</v>
          </cell>
        </row>
        <row r="513">
          <cell r="G513">
            <v>50000</v>
          </cell>
        </row>
        <row r="516">
          <cell r="C516">
            <v>245113</v>
          </cell>
        </row>
        <row r="518">
          <cell r="C518">
            <v>63468</v>
          </cell>
        </row>
        <row r="519">
          <cell r="C519">
            <v>32058</v>
          </cell>
        </row>
        <row r="520">
          <cell r="C520">
            <v>3100</v>
          </cell>
        </row>
        <row r="521">
          <cell r="C521">
            <v>18610</v>
          </cell>
        </row>
        <row r="522">
          <cell r="C522">
            <v>1465</v>
          </cell>
        </row>
        <row r="523">
          <cell r="M523">
            <v>4823544</v>
          </cell>
        </row>
        <row r="525">
          <cell r="C525">
            <v>3862375</v>
          </cell>
          <cell r="D525">
            <v>2404604</v>
          </cell>
          <cell r="E525">
            <v>309706</v>
          </cell>
          <cell r="G525">
            <v>52167</v>
          </cell>
          <cell r="J525">
            <v>27975</v>
          </cell>
          <cell r="K525">
            <v>27975</v>
          </cell>
        </row>
        <row r="527">
          <cell r="C527">
            <v>650000</v>
          </cell>
          <cell r="E527">
            <v>875</v>
          </cell>
          <cell r="K527">
            <v>0</v>
          </cell>
        </row>
        <row r="529">
          <cell r="J529">
            <v>3000</v>
          </cell>
          <cell r="K529">
            <v>3000</v>
          </cell>
        </row>
        <row r="531">
          <cell r="G531">
            <v>50000</v>
          </cell>
        </row>
        <row r="534">
          <cell r="C534">
            <v>72092</v>
          </cell>
        </row>
        <row r="536">
          <cell r="C536">
            <v>43038</v>
          </cell>
        </row>
        <row r="537">
          <cell r="C537">
            <v>33132</v>
          </cell>
        </row>
        <row r="538">
          <cell r="C538">
            <v>2067</v>
          </cell>
        </row>
        <row r="539">
          <cell r="C539">
            <v>26781</v>
          </cell>
        </row>
        <row r="540">
          <cell r="C540">
            <v>917</v>
          </cell>
        </row>
        <row r="541">
          <cell r="M541">
            <v>4765694</v>
          </cell>
        </row>
        <row r="543">
          <cell r="C543">
            <v>3904862</v>
          </cell>
          <cell r="D543">
            <v>2472272</v>
          </cell>
          <cell r="E543">
            <v>267731</v>
          </cell>
          <cell r="G543">
            <v>18530</v>
          </cell>
          <cell r="J543">
            <v>27975</v>
          </cell>
          <cell r="K543">
            <v>27975</v>
          </cell>
        </row>
        <row r="545">
          <cell r="C545">
            <v>527000</v>
          </cell>
          <cell r="J545">
            <v>69072</v>
          </cell>
          <cell r="K545">
            <v>69072</v>
          </cell>
        </row>
        <row r="550">
          <cell r="C550">
            <v>100929</v>
          </cell>
        </row>
        <row r="551">
          <cell r="C551">
            <v>60000</v>
          </cell>
        </row>
        <row r="552">
          <cell r="C552">
            <v>32792</v>
          </cell>
        </row>
        <row r="553">
          <cell r="C553">
            <v>3500</v>
          </cell>
        </row>
        <row r="554">
          <cell r="C554">
            <v>19000</v>
          </cell>
        </row>
        <row r="555">
          <cell r="C555">
            <v>2034</v>
          </cell>
        </row>
        <row r="556">
          <cell r="C556">
            <v>2655255568</v>
          </cell>
          <cell r="D556">
            <v>928166164</v>
          </cell>
          <cell r="E556">
            <v>163337212</v>
          </cell>
          <cell r="F556">
            <v>340078783</v>
          </cell>
          <cell r="G556">
            <v>144018518</v>
          </cell>
          <cell r="H556">
            <v>15839698</v>
          </cell>
          <cell r="I556">
            <v>1596321</v>
          </cell>
          <cell r="J556">
            <v>196060265</v>
          </cell>
          <cell r="K556">
            <v>155479493</v>
          </cell>
          <cell r="L556">
            <v>9139993</v>
          </cell>
          <cell r="M556">
            <v>2995334351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365"/>
  <sheetViews>
    <sheetView showZeros="0" tabSelected="1" view="pageBreakPreview" zoomScale="75" zoomScaleNormal="75" zoomScaleSheetLayoutView="75" zoomScalePageLayoutView="0" workbookViewId="0" topLeftCell="A4">
      <pane xSplit="3" ySplit="6" topLeftCell="J10" activePane="bottomRight" state="frozen"/>
      <selection pane="topLeft" activeCell="A4" sqref="A4"/>
      <selection pane="topRight" activeCell="C4" sqref="C4"/>
      <selection pane="bottomLeft" activeCell="A10" sqref="A10"/>
      <selection pane="bottomRight" activeCell="B4" sqref="B4:N4"/>
    </sheetView>
  </sheetViews>
  <sheetFormatPr defaultColWidth="9.00390625" defaultRowHeight="12.75"/>
  <cols>
    <col min="1" max="1" width="10.375" style="42" customWidth="1"/>
    <col min="2" max="2" width="10.625" style="58" customWidth="1"/>
    <col min="3" max="3" width="34.375" style="42" customWidth="1"/>
    <col min="4" max="4" width="15.25390625" style="42" customWidth="1"/>
    <col min="5" max="5" width="15.00390625" style="42" customWidth="1"/>
    <col min="6" max="6" width="14.375" style="42" customWidth="1"/>
    <col min="7" max="7" width="14.125" style="42" customWidth="1"/>
    <col min="8" max="8" width="13.25390625" style="42" bestFit="1" customWidth="1"/>
    <col min="9" max="9" width="14.125" style="42" customWidth="1"/>
    <col min="10" max="10" width="11.875" style="42" customWidth="1"/>
    <col min="11" max="11" width="14.25390625" style="42" customWidth="1"/>
    <col min="12" max="12" width="14.125" style="42" customWidth="1"/>
    <col min="13" max="13" width="18.125" style="42" customWidth="1"/>
    <col min="14" max="14" width="15.625" style="42" customWidth="1"/>
    <col min="15" max="15" width="18.00390625" style="42" customWidth="1"/>
    <col min="16" max="16" width="11.625" style="42" bestFit="1" customWidth="1"/>
    <col min="17" max="16384" width="9.125" style="42" customWidth="1"/>
  </cols>
  <sheetData>
    <row r="1" spans="2:14" ht="87" customHeight="1">
      <c r="B1" s="43"/>
      <c r="C1" s="44"/>
      <c r="D1" s="44"/>
      <c r="E1" s="44"/>
      <c r="F1" s="44"/>
      <c r="G1" s="160"/>
      <c r="H1" s="160"/>
      <c r="I1" s="44"/>
      <c r="J1" s="44"/>
      <c r="K1" s="187" t="s">
        <v>379</v>
      </c>
      <c r="L1" s="187"/>
      <c r="M1" s="187"/>
      <c r="N1" s="187"/>
    </row>
    <row r="2" spans="2:14" ht="27.75">
      <c r="B2" s="43"/>
      <c r="C2" s="44"/>
      <c r="D2" s="44"/>
      <c r="E2" s="44"/>
      <c r="F2" s="44"/>
      <c r="G2" s="160"/>
      <c r="H2" s="160"/>
      <c r="I2" s="44"/>
      <c r="J2" s="44"/>
      <c r="K2" s="187" t="s">
        <v>97</v>
      </c>
      <c r="L2" s="187"/>
      <c r="M2" s="187"/>
      <c r="N2" s="187"/>
    </row>
    <row r="3" spans="2:14" ht="30" customHeight="1">
      <c r="B3" s="43"/>
      <c r="C3" s="44"/>
      <c r="D3" s="44"/>
      <c r="E3" s="44"/>
      <c r="F3" s="44"/>
      <c r="G3" s="160"/>
      <c r="H3" s="160"/>
      <c r="I3" s="44"/>
      <c r="J3" s="44"/>
      <c r="K3" s="188" t="s">
        <v>662</v>
      </c>
      <c r="L3" s="161"/>
      <c r="M3" s="161"/>
      <c r="N3" s="161"/>
    </row>
    <row r="4" spans="2:14" ht="32.25" customHeight="1">
      <c r="B4" s="162" t="s">
        <v>655</v>
      </c>
      <c r="C4" s="163"/>
      <c r="D4" s="163"/>
      <c r="E4" s="163"/>
      <c r="F4" s="163"/>
      <c r="G4" s="163"/>
      <c r="H4" s="163"/>
      <c r="I4" s="163"/>
      <c r="J4" s="163"/>
      <c r="K4" s="163"/>
      <c r="L4" s="163"/>
      <c r="M4" s="163"/>
      <c r="N4" s="164"/>
    </row>
    <row r="5" spans="2:14" ht="14.25" customHeight="1">
      <c r="B5" s="45"/>
      <c r="C5" s="46"/>
      <c r="D5" s="31"/>
      <c r="E5" s="31"/>
      <c r="F5" s="31"/>
      <c r="G5" s="31"/>
      <c r="H5" s="31"/>
      <c r="I5" s="31"/>
      <c r="J5" s="32"/>
      <c r="K5" s="32"/>
      <c r="L5" s="168" t="s">
        <v>124</v>
      </c>
      <c r="M5" s="168"/>
      <c r="N5" s="168"/>
    </row>
    <row r="6" spans="1:14" ht="51.75" customHeight="1">
      <c r="A6" s="180" t="s">
        <v>201</v>
      </c>
      <c r="B6" s="183" t="s">
        <v>202</v>
      </c>
      <c r="C6" s="186" t="s">
        <v>463</v>
      </c>
      <c r="D6" s="165" t="s">
        <v>36</v>
      </c>
      <c r="E6" s="165"/>
      <c r="F6" s="165"/>
      <c r="G6" s="166" t="s">
        <v>37</v>
      </c>
      <c r="H6" s="176"/>
      <c r="I6" s="176"/>
      <c r="J6" s="176"/>
      <c r="K6" s="176"/>
      <c r="L6" s="176"/>
      <c r="M6" s="167"/>
      <c r="N6" s="177" t="s">
        <v>69</v>
      </c>
    </row>
    <row r="7" spans="1:14" ht="12.75" customHeight="1">
      <c r="A7" s="181"/>
      <c r="B7" s="184"/>
      <c r="C7" s="174"/>
      <c r="D7" s="177" t="s">
        <v>38</v>
      </c>
      <c r="E7" s="166" t="s">
        <v>106</v>
      </c>
      <c r="F7" s="167"/>
      <c r="G7" s="177" t="s">
        <v>38</v>
      </c>
      <c r="H7" s="173" t="s">
        <v>105</v>
      </c>
      <c r="I7" s="166" t="s">
        <v>106</v>
      </c>
      <c r="J7" s="167"/>
      <c r="K7" s="173" t="s">
        <v>109</v>
      </c>
      <c r="L7" s="169" t="s">
        <v>106</v>
      </c>
      <c r="M7" s="170"/>
      <c r="N7" s="178"/>
    </row>
    <row r="8" spans="1:14" ht="12.75">
      <c r="A8" s="181"/>
      <c r="B8" s="184"/>
      <c r="C8" s="174"/>
      <c r="D8" s="178"/>
      <c r="E8" s="173" t="s">
        <v>107</v>
      </c>
      <c r="F8" s="173" t="s">
        <v>108</v>
      </c>
      <c r="G8" s="178"/>
      <c r="H8" s="174"/>
      <c r="I8" s="173" t="s">
        <v>107</v>
      </c>
      <c r="J8" s="173" t="s">
        <v>108</v>
      </c>
      <c r="K8" s="174"/>
      <c r="L8" s="171" t="s">
        <v>137</v>
      </c>
      <c r="M8" s="83" t="s">
        <v>106</v>
      </c>
      <c r="N8" s="178"/>
    </row>
    <row r="9" spans="1:14" ht="73.5" customHeight="1">
      <c r="A9" s="182"/>
      <c r="B9" s="185"/>
      <c r="C9" s="175"/>
      <c r="D9" s="179"/>
      <c r="E9" s="175"/>
      <c r="F9" s="175"/>
      <c r="G9" s="179"/>
      <c r="H9" s="175"/>
      <c r="I9" s="175"/>
      <c r="J9" s="175"/>
      <c r="K9" s="175"/>
      <c r="L9" s="172"/>
      <c r="M9" s="80" t="s">
        <v>138</v>
      </c>
      <c r="N9" s="179"/>
    </row>
    <row r="10" spans="1:14" ht="11.25" customHeight="1">
      <c r="A10" s="37">
        <v>1</v>
      </c>
      <c r="B10" s="47">
        <v>2</v>
      </c>
      <c r="C10" s="47">
        <v>3</v>
      </c>
      <c r="D10" s="47">
        <v>4</v>
      </c>
      <c r="E10" s="47">
        <v>5</v>
      </c>
      <c r="F10" s="47">
        <v>6</v>
      </c>
      <c r="G10" s="47">
        <v>7</v>
      </c>
      <c r="H10" s="47">
        <v>8</v>
      </c>
      <c r="I10" s="47">
        <v>9</v>
      </c>
      <c r="J10" s="47">
        <v>10</v>
      </c>
      <c r="K10" s="47">
        <v>11</v>
      </c>
      <c r="L10" s="47">
        <v>12</v>
      </c>
      <c r="M10" s="47">
        <v>13</v>
      </c>
      <c r="N10" s="47">
        <v>14</v>
      </c>
    </row>
    <row r="11" spans="1:16" s="51" customFormat="1" ht="25.5">
      <c r="A11" s="86" t="s">
        <v>203</v>
      </c>
      <c r="B11" s="86" t="s">
        <v>403</v>
      </c>
      <c r="C11" s="90" t="s">
        <v>169</v>
      </c>
      <c r="D11" s="48">
        <f>D12</f>
        <v>16134135</v>
      </c>
      <c r="E11" s="48">
        <f aca="true" t="shared" si="0" ref="E11:N11">E12</f>
        <v>7979613</v>
      </c>
      <c r="F11" s="48">
        <f t="shared" si="0"/>
        <v>827993</v>
      </c>
      <c r="G11" s="48">
        <f t="shared" si="0"/>
        <v>950952</v>
      </c>
      <c r="H11" s="48">
        <f t="shared" si="0"/>
        <v>240569</v>
      </c>
      <c r="I11" s="48">
        <f t="shared" si="0"/>
        <v>0</v>
      </c>
      <c r="J11" s="48">
        <f t="shared" si="0"/>
        <v>0</v>
      </c>
      <c r="K11" s="48">
        <f t="shared" si="0"/>
        <v>710383</v>
      </c>
      <c r="L11" s="48">
        <f t="shared" si="0"/>
        <v>710383</v>
      </c>
      <c r="M11" s="48">
        <f t="shared" si="0"/>
        <v>0</v>
      </c>
      <c r="N11" s="48">
        <f t="shared" si="0"/>
        <v>17085087</v>
      </c>
      <c r="O11" s="50">
        <f>N11-'[1]Місто'!M11</f>
        <v>0</v>
      </c>
      <c r="P11" s="50"/>
    </row>
    <row r="12" spans="1:16" s="54" customFormat="1" ht="25.5">
      <c r="A12" s="81" t="s">
        <v>204</v>
      </c>
      <c r="B12" s="81"/>
      <c r="C12" s="66" t="s">
        <v>169</v>
      </c>
      <c r="D12" s="35">
        <f>D13+D14+D15+D18+D19+D21+D22+D23+D25+D26+D24</f>
        <v>16134135</v>
      </c>
      <c r="E12" s="35">
        <f aca="true" t="shared" si="1" ref="E12:M12">E13+E14+E15+E18+E19+E21+E22+E23+E25+E26</f>
        <v>7979613</v>
      </c>
      <c r="F12" s="35">
        <f t="shared" si="1"/>
        <v>827993</v>
      </c>
      <c r="G12" s="35">
        <f>G13+G14+G15+G18+G19+G21+G22+G23+G25+G26+G16</f>
        <v>950952</v>
      </c>
      <c r="H12" s="35">
        <f t="shared" si="1"/>
        <v>240569</v>
      </c>
      <c r="I12" s="35">
        <f t="shared" si="1"/>
        <v>0</v>
      </c>
      <c r="J12" s="35">
        <f t="shared" si="1"/>
        <v>0</v>
      </c>
      <c r="K12" s="35">
        <f>K13+K14+K15+K18+K19+K21+K22+K23+K25+K26+K16</f>
        <v>710383</v>
      </c>
      <c r="L12" s="35">
        <f>L13+L14+L15+L18+L19+L21+L22+L23+L25+L26+L16</f>
        <v>710383</v>
      </c>
      <c r="M12" s="35">
        <f t="shared" si="1"/>
        <v>0</v>
      </c>
      <c r="N12" s="35">
        <f>N13+N14+N15+N18+N19+N21+N22+N23+N25+N26+N16+N24</f>
        <v>17085087</v>
      </c>
      <c r="O12" s="50"/>
      <c r="P12" s="53"/>
    </row>
    <row r="13" spans="1:16" ht="66" customHeight="1">
      <c r="A13" s="122" t="s">
        <v>1</v>
      </c>
      <c r="B13" s="37" t="s">
        <v>39</v>
      </c>
      <c r="C13" s="69" t="s">
        <v>398</v>
      </c>
      <c r="D13" s="36">
        <f>'[1]Місто'!C13</f>
        <v>11664353</v>
      </c>
      <c r="E13" s="36">
        <f>'[1]Місто'!D13</f>
        <v>6384745</v>
      </c>
      <c r="F13" s="36">
        <f>'[1]Місто'!E13</f>
        <v>754644</v>
      </c>
      <c r="G13" s="36">
        <f aca="true" t="shared" si="2" ref="G13:G23">H13+K13</f>
        <v>293768</v>
      </c>
      <c r="H13" s="36">
        <f>'[1]Місто'!G13</f>
        <v>40569</v>
      </c>
      <c r="I13" s="36">
        <f>'[1]Місто'!H13</f>
        <v>0</v>
      </c>
      <c r="J13" s="36">
        <f>'[1]Місто'!I13</f>
        <v>0</v>
      </c>
      <c r="K13" s="36">
        <f>'[1]Місто'!J13</f>
        <v>253199</v>
      </c>
      <c r="L13" s="36">
        <f>'[1]Місто'!K13</f>
        <v>253199</v>
      </c>
      <c r="M13" s="36">
        <f>'[1]Місто'!L13</f>
        <v>0</v>
      </c>
      <c r="N13" s="52">
        <f aca="true" t="shared" si="3" ref="N13:N26">D13+G13</f>
        <v>11958121</v>
      </c>
      <c r="O13" s="50">
        <f>N13-'[1]Місто'!M13</f>
        <v>0</v>
      </c>
      <c r="P13" s="56"/>
    </row>
    <row r="14" spans="1:16" ht="24.75" customHeight="1">
      <c r="A14" s="81" t="s">
        <v>485</v>
      </c>
      <c r="B14" s="37">
        <v>120201</v>
      </c>
      <c r="C14" s="67" t="s">
        <v>205</v>
      </c>
      <c r="D14" s="36">
        <f>'[1]Місто'!C16</f>
        <v>480000</v>
      </c>
      <c r="E14" s="36">
        <f>'[1]Місто'!D16</f>
        <v>0</v>
      </c>
      <c r="F14" s="36">
        <f>'[1]Місто'!E16</f>
        <v>0</v>
      </c>
      <c r="G14" s="36">
        <f t="shared" si="2"/>
        <v>41424</v>
      </c>
      <c r="H14" s="36">
        <f>'[1]Місто'!G16</f>
        <v>0</v>
      </c>
      <c r="I14" s="36">
        <f>'[1]Місто'!H16</f>
        <v>0</v>
      </c>
      <c r="J14" s="36">
        <f>'[1]Місто'!I16</f>
        <v>0</v>
      </c>
      <c r="K14" s="36">
        <f>'[1]Місто'!J16</f>
        <v>41424</v>
      </c>
      <c r="L14" s="36">
        <f>'[1]Місто'!K16</f>
        <v>41424</v>
      </c>
      <c r="M14" s="36">
        <f>'[1]Місто'!L16</f>
        <v>0</v>
      </c>
      <c r="N14" s="52">
        <f>D14+G14</f>
        <v>521424</v>
      </c>
      <c r="O14" s="50">
        <f>N14-'[1]Місто'!$M$16</f>
        <v>0</v>
      </c>
      <c r="P14" s="56"/>
    </row>
    <row r="15" spans="1:16" ht="26.25" customHeight="1">
      <c r="A15" s="81" t="s">
        <v>206</v>
      </c>
      <c r="B15" s="37" t="s">
        <v>95</v>
      </c>
      <c r="C15" s="69" t="s">
        <v>207</v>
      </c>
      <c r="D15" s="36">
        <f>'[1]Місто'!C19</f>
        <v>0</v>
      </c>
      <c r="E15" s="36">
        <f>'[1]Місто'!D19</f>
        <v>0</v>
      </c>
      <c r="F15" s="36">
        <f>'[1]Місто'!E19</f>
        <v>0</v>
      </c>
      <c r="G15" s="36">
        <f t="shared" si="2"/>
        <v>415760</v>
      </c>
      <c r="H15" s="36">
        <f>'[1]Місто'!G19</f>
        <v>0</v>
      </c>
      <c r="I15" s="36">
        <f>'[1]Місто'!H19</f>
        <v>0</v>
      </c>
      <c r="J15" s="36">
        <f>'[1]Місто'!I19</f>
        <v>0</v>
      </c>
      <c r="K15" s="36">
        <f>'[1]Місто'!J19</f>
        <v>415760</v>
      </c>
      <c r="L15" s="36">
        <f>'[1]Місто'!K19</f>
        <v>415760</v>
      </c>
      <c r="M15" s="36">
        <f>'[1]Місто'!L19</f>
        <v>0</v>
      </c>
      <c r="N15" s="52">
        <f>D15+G15</f>
        <v>415760</v>
      </c>
      <c r="O15" s="50">
        <f>N15-'[1]Місто'!$M$19</f>
        <v>0</v>
      </c>
      <c r="P15" s="56"/>
    </row>
    <row r="16" spans="1:16" ht="178.5" hidden="1">
      <c r="A16" s="81" t="s">
        <v>595</v>
      </c>
      <c r="B16" s="68" t="s">
        <v>412</v>
      </c>
      <c r="C16" s="127" t="s">
        <v>413</v>
      </c>
      <c r="D16" s="36"/>
      <c r="E16" s="36"/>
      <c r="F16" s="36"/>
      <c r="G16" s="36">
        <f t="shared" si="2"/>
        <v>0</v>
      </c>
      <c r="H16" s="36"/>
      <c r="I16" s="36"/>
      <c r="J16" s="36"/>
      <c r="K16" s="36">
        <f>'[1]Місто'!$J$21</f>
        <v>0</v>
      </c>
      <c r="L16" s="36">
        <f>K16</f>
        <v>0</v>
      </c>
      <c r="M16" s="36"/>
      <c r="N16" s="52">
        <f>D16+G16</f>
        <v>0</v>
      </c>
      <c r="O16" s="50">
        <f>N16-'[1]Місто'!M16</f>
        <v>-521424</v>
      </c>
      <c r="P16" s="56"/>
    </row>
    <row r="17" spans="1:16" ht="75.75" customHeight="1">
      <c r="A17" s="147" t="s">
        <v>566</v>
      </c>
      <c r="B17" s="133" t="s">
        <v>59</v>
      </c>
      <c r="C17" s="138" t="s">
        <v>567</v>
      </c>
      <c r="D17" s="139"/>
      <c r="E17" s="139"/>
      <c r="F17" s="139"/>
      <c r="G17" s="139">
        <f>G18</f>
        <v>200000</v>
      </c>
      <c r="H17" s="139">
        <f aca="true" t="shared" si="4" ref="H17:M17">H18</f>
        <v>200000</v>
      </c>
      <c r="I17" s="139">
        <f t="shared" si="4"/>
        <v>0</v>
      </c>
      <c r="J17" s="139">
        <f t="shared" si="4"/>
        <v>0</v>
      </c>
      <c r="K17" s="139">
        <f t="shared" si="4"/>
        <v>0</v>
      </c>
      <c r="L17" s="139">
        <f t="shared" si="4"/>
        <v>0</v>
      </c>
      <c r="M17" s="139">
        <f t="shared" si="4"/>
        <v>0</v>
      </c>
      <c r="N17" s="140">
        <f>D17+G17</f>
        <v>200000</v>
      </c>
      <c r="O17" s="50"/>
      <c r="P17" s="56"/>
    </row>
    <row r="18" spans="1:16" ht="25.5">
      <c r="A18" s="81" t="s">
        <v>481</v>
      </c>
      <c r="B18" s="37" t="s">
        <v>59</v>
      </c>
      <c r="C18" s="67" t="s">
        <v>208</v>
      </c>
      <c r="D18" s="36">
        <f>'[1]Місто'!C27</f>
        <v>0</v>
      </c>
      <c r="E18" s="36">
        <f>'[1]Місто'!D27</f>
        <v>0</v>
      </c>
      <c r="F18" s="36">
        <f>'[1]Місто'!E27</f>
        <v>0</v>
      </c>
      <c r="G18" s="36">
        <f>H18+K18</f>
        <v>200000</v>
      </c>
      <c r="H18" s="36">
        <f>'[1]Місто'!G27</f>
        <v>200000</v>
      </c>
      <c r="I18" s="36">
        <f>'[1]Місто'!H27</f>
        <v>0</v>
      </c>
      <c r="J18" s="36">
        <f>'[1]Місто'!I27</f>
        <v>0</v>
      </c>
      <c r="K18" s="36">
        <f>'[1]Місто'!J27</f>
        <v>0</v>
      </c>
      <c r="L18" s="36">
        <f>'[1]Місто'!K27</f>
        <v>0</v>
      </c>
      <c r="M18" s="36">
        <f>'[1]Місто'!L27</f>
        <v>0</v>
      </c>
      <c r="N18" s="52">
        <f t="shared" si="3"/>
        <v>200000</v>
      </c>
      <c r="O18" s="50"/>
      <c r="P18" s="56"/>
    </row>
    <row r="19" spans="1:16" ht="57" customHeight="1" hidden="1">
      <c r="A19" s="81" t="s">
        <v>209</v>
      </c>
      <c r="B19" s="68" t="s">
        <v>70</v>
      </c>
      <c r="C19" s="67" t="s">
        <v>210</v>
      </c>
      <c r="D19" s="36">
        <f>'[1]Місто'!C29</f>
        <v>0</v>
      </c>
      <c r="E19" s="36">
        <f>'[1]Місто'!D29</f>
        <v>0</v>
      </c>
      <c r="F19" s="36">
        <f>'[1]Місто'!E29</f>
        <v>0</v>
      </c>
      <c r="G19" s="36">
        <f>H19+K19</f>
        <v>0</v>
      </c>
      <c r="H19" s="36">
        <f>'[1]Місто'!G29</f>
        <v>0</v>
      </c>
      <c r="I19" s="36">
        <f>'[1]Місто'!H29</f>
        <v>0</v>
      </c>
      <c r="J19" s="36">
        <f>'[1]Місто'!I29</f>
        <v>0</v>
      </c>
      <c r="K19" s="36">
        <f>'[1]Місто'!J29</f>
        <v>0</v>
      </c>
      <c r="L19" s="36">
        <f>'[1]Місто'!K29</f>
        <v>0</v>
      </c>
      <c r="M19" s="36">
        <f>'[1]Місто'!L29</f>
        <v>0</v>
      </c>
      <c r="N19" s="52">
        <f t="shared" si="3"/>
        <v>0</v>
      </c>
      <c r="O19" s="50"/>
      <c r="P19" s="56"/>
    </row>
    <row r="20" spans="1:16" ht="15" customHeight="1">
      <c r="A20" s="147" t="s">
        <v>552</v>
      </c>
      <c r="B20" s="133" t="s">
        <v>60</v>
      </c>
      <c r="C20" s="138" t="s">
        <v>549</v>
      </c>
      <c r="D20" s="139">
        <f>D21+D22+D23+D25+D24</f>
        <v>3989782</v>
      </c>
      <c r="E20" s="139">
        <f>E21+E22+E23</f>
        <v>1594868</v>
      </c>
      <c r="F20" s="139">
        <f>F21+F22+F23</f>
        <v>73349</v>
      </c>
      <c r="G20" s="139">
        <f>H20+K20</f>
        <v>0</v>
      </c>
      <c r="H20" s="139">
        <f aca="true" t="shared" si="5" ref="H20:M20">H21+H22+H23</f>
        <v>0</v>
      </c>
      <c r="I20" s="139">
        <f t="shared" si="5"/>
        <v>0</v>
      </c>
      <c r="J20" s="139">
        <f t="shared" si="5"/>
        <v>0</v>
      </c>
      <c r="K20" s="139">
        <f t="shared" si="5"/>
        <v>0</v>
      </c>
      <c r="L20" s="139">
        <f t="shared" si="5"/>
        <v>0</v>
      </c>
      <c r="M20" s="139">
        <f t="shared" si="5"/>
        <v>0</v>
      </c>
      <c r="N20" s="140">
        <f t="shared" si="3"/>
        <v>3989782</v>
      </c>
      <c r="O20" s="50"/>
      <c r="P20" s="56"/>
    </row>
    <row r="21" spans="1:16" ht="51">
      <c r="A21" s="81" t="s">
        <v>541</v>
      </c>
      <c r="B21" s="68" t="s">
        <v>60</v>
      </c>
      <c r="C21" s="67" t="s">
        <v>417</v>
      </c>
      <c r="D21" s="36">
        <f>'[1]Місто'!C33</f>
        <v>209200</v>
      </c>
      <c r="E21" s="36">
        <f>'[1]Місто'!D33</f>
        <v>0</v>
      </c>
      <c r="F21" s="36">
        <f>'[1]Місто'!E33</f>
        <v>0</v>
      </c>
      <c r="G21" s="36">
        <f t="shared" si="2"/>
        <v>0</v>
      </c>
      <c r="H21" s="36">
        <f>'[1]Місто'!G33</f>
        <v>0</v>
      </c>
      <c r="I21" s="36">
        <f>'[1]Місто'!H33</f>
        <v>0</v>
      </c>
      <c r="J21" s="36">
        <f>'[1]Місто'!I33</f>
        <v>0</v>
      </c>
      <c r="K21" s="36">
        <f>'[1]Місто'!J33</f>
        <v>0</v>
      </c>
      <c r="L21" s="36">
        <f>'[1]Місто'!K33</f>
        <v>0</v>
      </c>
      <c r="M21" s="36">
        <f>'[1]Місто'!L33</f>
        <v>0</v>
      </c>
      <c r="N21" s="52">
        <f t="shared" si="3"/>
        <v>209200</v>
      </c>
      <c r="O21" s="50"/>
      <c r="P21" s="56"/>
    </row>
    <row r="22" spans="1:16" ht="120.75" customHeight="1">
      <c r="A22" s="81" t="s">
        <v>482</v>
      </c>
      <c r="B22" s="68" t="s">
        <v>60</v>
      </c>
      <c r="C22" s="63" t="s">
        <v>470</v>
      </c>
      <c r="D22" s="70">
        <f>'[1]Місто'!C34+'[1]Місто'!C36+'[1]Місто'!C37</f>
        <v>340782</v>
      </c>
      <c r="E22" s="70">
        <f>'[1]Місто'!D34+'[1]Місто'!D36+'[1]Місто'!D37</f>
        <v>0</v>
      </c>
      <c r="F22" s="70">
        <f>'[1]Місто'!E34+'[1]Місто'!E36+'[1]Місто'!E37</f>
        <v>0</v>
      </c>
      <c r="G22" s="36">
        <f t="shared" si="2"/>
        <v>0</v>
      </c>
      <c r="H22" s="70">
        <f>'[1]Місто'!G34+'[1]Місто'!G36+'[1]Місто'!G37</f>
        <v>0</v>
      </c>
      <c r="I22" s="70">
        <f>'[1]Місто'!H34+'[1]Місто'!H36+'[1]Місто'!H37</f>
        <v>0</v>
      </c>
      <c r="J22" s="70">
        <f>'[1]Місто'!I34+'[1]Місто'!I36+'[1]Місто'!I37</f>
        <v>0</v>
      </c>
      <c r="K22" s="70">
        <f>'[1]Місто'!J34+'[1]Місто'!J36+'[1]Місто'!J37</f>
        <v>0</v>
      </c>
      <c r="L22" s="70">
        <f>'[1]Місто'!K34+'[1]Місто'!K36+'[1]Місто'!K37</f>
        <v>0</v>
      </c>
      <c r="M22" s="70">
        <f>'[1]Місто'!L34+'[1]Місто'!L36+'[1]Місто'!L37</f>
        <v>0</v>
      </c>
      <c r="N22" s="52">
        <f t="shared" si="3"/>
        <v>340782</v>
      </c>
      <c r="O22" s="50"/>
      <c r="P22" s="56"/>
    </row>
    <row r="23" spans="1:16" ht="51.75" customHeight="1">
      <c r="A23" s="81" t="s">
        <v>483</v>
      </c>
      <c r="B23" s="68" t="s">
        <v>60</v>
      </c>
      <c r="C23" s="67" t="s">
        <v>212</v>
      </c>
      <c r="D23" s="36">
        <f>'[1]Місто'!C35</f>
        <v>3348800</v>
      </c>
      <c r="E23" s="36">
        <f>'[1]Місто'!D35</f>
        <v>1594868</v>
      </c>
      <c r="F23" s="36">
        <f>'[1]Місто'!E35</f>
        <v>73349</v>
      </c>
      <c r="G23" s="36">
        <f t="shared" si="2"/>
        <v>0</v>
      </c>
      <c r="H23" s="36">
        <f>'[1]Місто'!G35</f>
        <v>0</v>
      </c>
      <c r="I23" s="36">
        <f>'[1]Місто'!H35</f>
        <v>0</v>
      </c>
      <c r="J23" s="36">
        <f>'[1]Місто'!I35</f>
        <v>0</v>
      </c>
      <c r="K23" s="36">
        <f>'[1]Місто'!J35</f>
        <v>0</v>
      </c>
      <c r="L23" s="36">
        <f>'[1]Місто'!K35</f>
        <v>0</v>
      </c>
      <c r="M23" s="36">
        <f>'[1]Місто'!L35</f>
        <v>0</v>
      </c>
      <c r="N23" s="52">
        <f t="shared" si="3"/>
        <v>3348800</v>
      </c>
      <c r="O23" s="50"/>
      <c r="P23" s="56"/>
    </row>
    <row r="24" spans="1:16" s="111" customFormat="1" ht="63.75">
      <c r="A24" s="81" t="s">
        <v>651</v>
      </c>
      <c r="B24" s="40" t="s">
        <v>60</v>
      </c>
      <c r="C24" s="137" t="s">
        <v>572</v>
      </c>
      <c r="D24" s="70">
        <f>'[1]Місто'!$C$32</f>
        <v>91000</v>
      </c>
      <c r="E24" s="108"/>
      <c r="F24" s="108"/>
      <c r="G24" s="108"/>
      <c r="H24" s="108"/>
      <c r="I24" s="108"/>
      <c r="J24" s="108"/>
      <c r="K24" s="108"/>
      <c r="L24" s="108"/>
      <c r="M24" s="108"/>
      <c r="N24" s="52">
        <f t="shared" si="3"/>
        <v>91000</v>
      </c>
      <c r="O24" s="50"/>
      <c r="P24" s="110"/>
    </row>
    <row r="25" spans="1:16" ht="56.25" customHeight="1" hidden="1">
      <c r="A25" s="81" t="s">
        <v>578</v>
      </c>
      <c r="B25" s="68" t="s">
        <v>60</v>
      </c>
      <c r="C25" s="63" t="s">
        <v>433</v>
      </c>
      <c r="D25" s="36">
        <f>'[1]Місто'!C38</f>
        <v>0</v>
      </c>
      <c r="E25" s="36">
        <f>'[1]Місто'!D38</f>
        <v>0</v>
      </c>
      <c r="F25" s="36">
        <f>'[1]Місто'!E38</f>
        <v>0</v>
      </c>
      <c r="G25" s="36"/>
      <c r="H25" s="36">
        <f>'[1]Місто'!G38</f>
        <v>0</v>
      </c>
      <c r="I25" s="36">
        <f>'[1]Місто'!H38</f>
        <v>0</v>
      </c>
      <c r="J25" s="36">
        <f>'[1]Місто'!I38</f>
        <v>0</v>
      </c>
      <c r="K25" s="36">
        <f>'[1]Місто'!J38</f>
        <v>0</v>
      </c>
      <c r="L25" s="36">
        <f>'[1]Місто'!K38</f>
        <v>0</v>
      </c>
      <c r="M25" s="36">
        <f>'[1]Місто'!L38</f>
        <v>0</v>
      </c>
      <c r="N25" s="52">
        <f>D25+G25</f>
        <v>0</v>
      </c>
      <c r="O25" s="50">
        <f>N25-'[1]Місто'!M25</f>
        <v>0</v>
      </c>
      <c r="P25" s="56"/>
    </row>
    <row r="26" spans="1:16" s="111" customFormat="1" ht="23.25" customHeight="1" hidden="1">
      <c r="A26" s="106"/>
      <c r="B26" s="106"/>
      <c r="C26" s="107"/>
      <c r="D26" s="108"/>
      <c r="E26" s="108"/>
      <c r="F26" s="108"/>
      <c r="G26" s="108"/>
      <c r="H26" s="108"/>
      <c r="I26" s="108"/>
      <c r="J26" s="108"/>
      <c r="K26" s="108"/>
      <c r="L26" s="108"/>
      <c r="M26" s="108"/>
      <c r="N26" s="109">
        <f t="shared" si="3"/>
        <v>0</v>
      </c>
      <c r="O26" s="50">
        <f>N26-'[1]Місто'!M26</f>
        <v>-200000</v>
      </c>
      <c r="P26" s="110"/>
    </row>
    <row r="27" spans="1:16" s="51" customFormat="1" ht="41.25" customHeight="1">
      <c r="A27" s="86" t="s">
        <v>214</v>
      </c>
      <c r="B27" s="86" t="s">
        <v>182</v>
      </c>
      <c r="C27" s="87" t="s">
        <v>145</v>
      </c>
      <c r="D27" s="48">
        <f>D28</f>
        <v>845183436</v>
      </c>
      <c r="E27" s="48">
        <f aca="true" t="shared" si="6" ref="E27:M27">E28</f>
        <v>484187692</v>
      </c>
      <c r="F27" s="48">
        <f t="shared" si="6"/>
        <v>107912906</v>
      </c>
      <c r="G27" s="48">
        <f t="shared" si="6"/>
        <v>52490798</v>
      </c>
      <c r="H27" s="48">
        <f t="shared" si="6"/>
        <v>31841281</v>
      </c>
      <c r="I27" s="48">
        <f t="shared" si="6"/>
        <v>6493680</v>
      </c>
      <c r="J27" s="48">
        <f t="shared" si="6"/>
        <v>317088</v>
      </c>
      <c r="K27" s="48">
        <f t="shared" si="6"/>
        <v>20649517</v>
      </c>
      <c r="L27" s="48">
        <f t="shared" si="6"/>
        <v>20224239</v>
      </c>
      <c r="M27" s="48">
        <f t="shared" si="6"/>
        <v>972793</v>
      </c>
      <c r="N27" s="49">
        <f aca="true" t="shared" si="7" ref="N27:N44">D27+G27</f>
        <v>897674234</v>
      </c>
      <c r="O27" s="50">
        <f>N27-'[1]Місто'!$M$39</f>
        <v>0</v>
      </c>
      <c r="P27" s="50"/>
    </row>
    <row r="28" spans="1:16" ht="40.5" customHeight="1">
      <c r="A28" s="68" t="s">
        <v>215</v>
      </c>
      <c r="B28" s="37"/>
      <c r="C28" s="55" t="s">
        <v>145</v>
      </c>
      <c r="D28" s="36">
        <f aca="true" t="shared" si="8" ref="D28:N28">D29+D30+D31+D32+D33+D34+D35+D36+D37+D38+D39+D40+D41+D42+D43+D44+D45+D47+D48+D50+D51+D52+D46+D53</f>
        <v>845183436</v>
      </c>
      <c r="E28" s="36">
        <f t="shared" si="8"/>
        <v>484187692</v>
      </c>
      <c r="F28" s="36">
        <f t="shared" si="8"/>
        <v>107912906</v>
      </c>
      <c r="G28" s="36">
        <f t="shared" si="8"/>
        <v>52490798</v>
      </c>
      <c r="H28" s="36">
        <f t="shared" si="8"/>
        <v>31841281</v>
      </c>
      <c r="I28" s="36">
        <f t="shared" si="8"/>
        <v>6493680</v>
      </c>
      <c r="J28" s="36">
        <f t="shared" si="8"/>
        <v>317088</v>
      </c>
      <c r="K28" s="36">
        <f t="shared" si="8"/>
        <v>20649517</v>
      </c>
      <c r="L28" s="36">
        <f t="shared" si="8"/>
        <v>20224239</v>
      </c>
      <c r="M28" s="36">
        <f t="shared" si="8"/>
        <v>972793</v>
      </c>
      <c r="N28" s="36">
        <f t="shared" si="8"/>
        <v>897674234</v>
      </c>
      <c r="O28" s="50"/>
      <c r="P28" s="56"/>
    </row>
    <row r="29" spans="1:16" ht="25.5">
      <c r="A29" s="68" t="s">
        <v>2</v>
      </c>
      <c r="B29" s="37" t="s">
        <v>39</v>
      </c>
      <c r="C29" s="69" t="s">
        <v>383</v>
      </c>
      <c r="D29" s="36">
        <f>'[1]Місто'!C41</f>
        <v>4536623</v>
      </c>
      <c r="E29" s="36">
        <f>'[1]Місто'!D41</f>
        <v>3074601</v>
      </c>
      <c r="F29" s="36">
        <f>'[1]Місто'!E41</f>
        <v>238236</v>
      </c>
      <c r="G29" s="36">
        <f aca="true" t="shared" si="9" ref="G29:G53">H29+K29</f>
        <v>14000</v>
      </c>
      <c r="H29" s="36">
        <f>'[1]Місто'!G41</f>
        <v>0</v>
      </c>
      <c r="I29" s="36">
        <f>'[1]Місто'!H41</f>
        <v>0</v>
      </c>
      <c r="J29" s="36">
        <f>'[1]Місто'!I41</f>
        <v>0</v>
      </c>
      <c r="K29" s="36">
        <f>'[1]Місто'!J41</f>
        <v>14000</v>
      </c>
      <c r="L29" s="36">
        <f>'[1]Місто'!K41</f>
        <v>14000</v>
      </c>
      <c r="M29" s="36">
        <f>'[1]Місто'!L41</f>
        <v>0</v>
      </c>
      <c r="N29" s="52">
        <f t="shared" si="7"/>
        <v>4550623</v>
      </c>
      <c r="O29" s="50"/>
      <c r="P29" s="56"/>
    </row>
    <row r="30" spans="1:16" ht="12.75">
      <c r="A30" s="68" t="s">
        <v>217</v>
      </c>
      <c r="B30" s="37" t="s">
        <v>63</v>
      </c>
      <c r="C30" s="112" t="s">
        <v>216</v>
      </c>
      <c r="D30" s="36">
        <f>'[1]Місто'!C43</f>
        <v>233966998</v>
      </c>
      <c r="E30" s="36">
        <f>'[1]Місто'!D43</f>
        <v>123119594</v>
      </c>
      <c r="F30" s="36">
        <f>'[1]Місто'!E43</f>
        <v>34217374</v>
      </c>
      <c r="G30" s="36">
        <f>'[1]Місто'!F43</f>
        <v>19121798</v>
      </c>
      <c r="H30" s="36">
        <f>'[1]Місто'!G43</f>
        <v>16058655</v>
      </c>
      <c r="I30" s="36">
        <f>'[1]Місто'!H43</f>
        <v>107021</v>
      </c>
      <c r="J30" s="36">
        <f>'[1]Місто'!I43</f>
        <v>5293</v>
      </c>
      <c r="K30" s="36">
        <f>'[1]Місто'!J43</f>
        <v>3063143</v>
      </c>
      <c r="L30" s="36">
        <f>'[1]Місто'!K43</f>
        <v>3063143</v>
      </c>
      <c r="M30" s="36">
        <f>'[1]Місто'!L43</f>
        <v>972793</v>
      </c>
      <c r="N30" s="52">
        <f t="shared" si="7"/>
        <v>253088796</v>
      </c>
      <c r="O30" s="50"/>
      <c r="P30" s="56"/>
    </row>
    <row r="31" spans="1:16" ht="91.5" customHeight="1">
      <c r="A31" s="68" t="s">
        <v>218</v>
      </c>
      <c r="B31" s="37" t="s">
        <v>40</v>
      </c>
      <c r="C31" s="69" t="s">
        <v>219</v>
      </c>
      <c r="D31" s="36">
        <f>'[1]Місто'!C45</f>
        <v>505454978</v>
      </c>
      <c r="E31" s="36">
        <f>'[1]Місто'!D45</f>
        <v>298278410</v>
      </c>
      <c r="F31" s="36">
        <f>'[1]Місто'!E45</f>
        <v>64641133</v>
      </c>
      <c r="G31" s="36">
        <f>'[1]Місто'!F45</f>
        <v>19849964</v>
      </c>
      <c r="H31" s="36">
        <f>'[1]Місто'!G45</f>
        <v>14161723</v>
      </c>
      <c r="I31" s="36">
        <f>'[1]Місто'!H45</f>
        <v>6013377</v>
      </c>
      <c r="J31" s="36">
        <f>'[1]Місто'!I45</f>
        <v>235183</v>
      </c>
      <c r="K31" s="36">
        <f>'[1]Місто'!J45</f>
        <v>5688241</v>
      </c>
      <c r="L31" s="36">
        <f>'[1]Місто'!K45</f>
        <v>5415881</v>
      </c>
      <c r="M31" s="36">
        <f>'[1]Місто'!L45</f>
        <v>0</v>
      </c>
      <c r="N31" s="52">
        <f t="shared" si="7"/>
        <v>525304942</v>
      </c>
      <c r="O31" s="50"/>
      <c r="P31" s="56"/>
    </row>
    <row r="32" spans="1:16" ht="25.5">
      <c r="A32" s="82">
        <v>1011030</v>
      </c>
      <c r="B32" s="82" t="s">
        <v>64</v>
      </c>
      <c r="C32" s="113" t="s">
        <v>220</v>
      </c>
      <c r="D32" s="36">
        <f>'[1]Місто'!C47</f>
        <v>7802156</v>
      </c>
      <c r="E32" s="36">
        <f>'[1]Місто'!D47</f>
        <v>5309142</v>
      </c>
      <c r="F32" s="36">
        <f>'[1]Місто'!E47</f>
        <v>605572</v>
      </c>
      <c r="G32" s="36">
        <f t="shared" si="9"/>
        <v>27923</v>
      </c>
      <c r="H32" s="36">
        <f>'[1]Місто'!G47</f>
        <v>4923</v>
      </c>
      <c r="I32" s="36">
        <f>'[1]Місто'!H47</f>
        <v>0</v>
      </c>
      <c r="J32" s="36">
        <f>'[1]Місто'!I47</f>
        <v>256</v>
      </c>
      <c r="K32" s="36">
        <f>'[1]Місто'!J47</f>
        <v>23000</v>
      </c>
      <c r="L32" s="36">
        <f>'[1]Місто'!K47</f>
        <v>14800</v>
      </c>
      <c r="M32" s="36">
        <f>'[1]Місто'!L47</f>
        <v>0</v>
      </c>
      <c r="N32" s="52">
        <f t="shared" si="7"/>
        <v>7830079</v>
      </c>
      <c r="O32" s="50"/>
      <c r="P32" s="56"/>
    </row>
    <row r="33" spans="1:15" s="3" customFormat="1" ht="89.25">
      <c r="A33" s="8" t="s">
        <v>221</v>
      </c>
      <c r="B33" s="8" t="s">
        <v>65</v>
      </c>
      <c r="C33" s="2" t="s">
        <v>222</v>
      </c>
      <c r="D33" s="26">
        <f>'[1]Місто'!$C$48</f>
        <v>5238064</v>
      </c>
      <c r="E33" s="26">
        <f>'[1]Місто'!D48</f>
        <v>3851647</v>
      </c>
      <c r="F33" s="26">
        <f>'[1]Місто'!E48</f>
        <v>0</v>
      </c>
      <c r="G33" s="26">
        <f t="shared" si="9"/>
        <v>0</v>
      </c>
      <c r="H33" s="26">
        <f>'[1]Місто'!G48</f>
        <v>0</v>
      </c>
      <c r="I33" s="26">
        <f>'[1]Місто'!H48</f>
        <v>0</v>
      </c>
      <c r="J33" s="26">
        <f>'[1]Місто'!I48</f>
        <v>0</v>
      </c>
      <c r="K33" s="26">
        <f>'[1]Місто'!J48</f>
        <v>0</v>
      </c>
      <c r="L33" s="26">
        <f>'[1]Місто'!K48</f>
        <v>0</v>
      </c>
      <c r="M33" s="26">
        <f>'[1]Місто'!L48</f>
        <v>0</v>
      </c>
      <c r="N33" s="25">
        <f t="shared" si="7"/>
        <v>5238064</v>
      </c>
      <c r="O33" s="50"/>
    </row>
    <row r="34" spans="1:16" ht="51">
      <c r="A34" s="68" t="s">
        <v>223</v>
      </c>
      <c r="B34" s="37" t="s">
        <v>41</v>
      </c>
      <c r="C34" s="69" t="s">
        <v>224</v>
      </c>
      <c r="D34" s="36">
        <f>'[1]Місто'!C49</f>
        <v>29865992</v>
      </c>
      <c r="E34" s="36">
        <f>'[1]Місто'!D49</f>
        <v>18342277</v>
      </c>
      <c r="F34" s="36">
        <f>'[1]Місто'!E49</f>
        <v>4419088</v>
      </c>
      <c r="G34" s="36">
        <f t="shared" si="9"/>
        <v>545172</v>
      </c>
      <c r="H34" s="36">
        <f>'[1]Місто'!G49</f>
        <v>358129</v>
      </c>
      <c r="I34" s="36">
        <f>'[1]Місто'!H49</f>
        <v>116480</v>
      </c>
      <c r="J34" s="36">
        <f>'[1]Місто'!I49</f>
        <v>7775</v>
      </c>
      <c r="K34" s="36">
        <f>'[1]Місто'!J49</f>
        <v>187043</v>
      </c>
      <c r="L34" s="36">
        <f>'[1]Місто'!K49</f>
        <v>151878</v>
      </c>
      <c r="M34" s="36">
        <f>'[1]Місто'!L49</f>
        <v>0</v>
      </c>
      <c r="N34" s="52">
        <f t="shared" si="7"/>
        <v>30411164</v>
      </c>
      <c r="O34" s="50"/>
      <c r="P34" s="56"/>
    </row>
    <row r="35" spans="1:16" ht="39.75" customHeight="1">
      <c r="A35" s="68" t="s">
        <v>225</v>
      </c>
      <c r="B35" s="37" t="s">
        <v>42</v>
      </c>
      <c r="C35" s="69" t="s">
        <v>226</v>
      </c>
      <c r="D35" s="36">
        <f>'[1]Місто'!C51</f>
        <v>3536579</v>
      </c>
      <c r="E35" s="36">
        <f>'[1]Місто'!D51</f>
        <v>2482519</v>
      </c>
      <c r="F35" s="36">
        <f>'[1]Місто'!E51</f>
        <v>109445</v>
      </c>
      <c r="G35" s="36">
        <f t="shared" si="9"/>
        <v>49000</v>
      </c>
      <c r="H35" s="36">
        <f>'[1]Місто'!G$51</f>
        <v>0</v>
      </c>
      <c r="I35" s="36">
        <f>'[1]Місто'!H$51</f>
        <v>0</v>
      </c>
      <c r="J35" s="36">
        <f>'[1]Місто'!I$51</f>
        <v>0</v>
      </c>
      <c r="K35" s="36">
        <f>'[1]Місто'!J$51</f>
        <v>49000</v>
      </c>
      <c r="L35" s="36">
        <f>'[1]Місто'!K$51</f>
        <v>49000</v>
      </c>
      <c r="M35" s="36">
        <f>'[1]Місто'!L$51</f>
        <v>0</v>
      </c>
      <c r="N35" s="52">
        <f t="shared" si="7"/>
        <v>3585579</v>
      </c>
      <c r="O35" s="50"/>
      <c r="P35" s="56"/>
    </row>
    <row r="36" spans="1:16" ht="51.75" customHeight="1">
      <c r="A36" s="68" t="s">
        <v>227</v>
      </c>
      <c r="B36" s="37" t="s">
        <v>133</v>
      </c>
      <c r="C36" s="63" t="s">
        <v>228</v>
      </c>
      <c r="D36" s="36">
        <f>'[1]Місто'!C52</f>
        <v>954204</v>
      </c>
      <c r="E36" s="36">
        <f>'[1]Місто'!D52</f>
        <v>578482</v>
      </c>
      <c r="F36" s="36">
        <f>'[1]Місто'!E52</f>
        <v>20973</v>
      </c>
      <c r="G36" s="36">
        <f>H36+K36</f>
        <v>400000</v>
      </c>
      <c r="H36" s="36">
        <f>'[1]Місто'!G52</f>
        <v>0</v>
      </c>
      <c r="I36" s="36">
        <f>'[1]Місто'!H52</f>
        <v>0</v>
      </c>
      <c r="J36" s="36">
        <f>'[1]Місто'!I52</f>
        <v>0</v>
      </c>
      <c r="K36" s="36">
        <f>'[1]Місто'!J52</f>
        <v>400000</v>
      </c>
      <c r="L36" s="36">
        <f>'[1]Місто'!K52</f>
        <v>400000</v>
      </c>
      <c r="M36" s="36">
        <f>'[1]Місто'!L52</f>
        <v>0</v>
      </c>
      <c r="N36" s="52">
        <f t="shared" si="7"/>
        <v>1354204</v>
      </c>
      <c r="O36" s="50"/>
      <c r="P36" s="56"/>
    </row>
    <row r="37" spans="1:16" ht="25.5">
      <c r="A37" s="68" t="s">
        <v>229</v>
      </c>
      <c r="B37" s="37" t="s">
        <v>43</v>
      </c>
      <c r="C37" s="63" t="s">
        <v>230</v>
      </c>
      <c r="D37" s="36">
        <f>'[1]Місто'!C53</f>
        <v>12650472</v>
      </c>
      <c r="E37" s="36">
        <f>'[1]Місто'!D53</f>
        <v>8282190</v>
      </c>
      <c r="F37" s="36">
        <f>'[1]Місто'!E53</f>
        <v>615989</v>
      </c>
      <c r="G37" s="36">
        <f t="shared" si="9"/>
        <v>108361</v>
      </c>
      <c r="H37" s="36">
        <f>'[1]Місто'!G53</f>
        <v>13931</v>
      </c>
      <c r="I37" s="36">
        <f>'[1]Місто'!H53</f>
        <v>0</v>
      </c>
      <c r="J37" s="36">
        <f>'[1]Місто'!I53</f>
        <v>0</v>
      </c>
      <c r="K37" s="36">
        <f>'[1]Місто'!J53</f>
        <v>94430</v>
      </c>
      <c r="L37" s="36">
        <f>'[1]Місто'!K53</f>
        <v>94430</v>
      </c>
      <c r="M37" s="36">
        <f>'[1]Місто'!L53</f>
        <v>0</v>
      </c>
      <c r="N37" s="52">
        <f t="shared" si="7"/>
        <v>12758833</v>
      </c>
      <c r="O37" s="50"/>
      <c r="P37" s="56"/>
    </row>
    <row r="38" spans="1:16" ht="25.5">
      <c r="A38" s="68" t="s">
        <v>231</v>
      </c>
      <c r="B38" s="37" t="s">
        <v>44</v>
      </c>
      <c r="C38" s="63" t="s">
        <v>232</v>
      </c>
      <c r="D38" s="36">
        <f>'[1]Місто'!C54</f>
        <v>4780975</v>
      </c>
      <c r="E38" s="36">
        <f>'[1]Місто'!D54</f>
        <v>2902387</v>
      </c>
      <c r="F38" s="36">
        <f>'[1]Місто'!E54</f>
        <v>440650</v>
      </c>
      <c r="G38" s="36">
        <f t="shared" si="9"/>
        <v>334432</v>
      </c>
      <c r="H38" s="36">
        <f>'[1]Місто'!G54</f>
        <v>322432</v>
      </c>
      <c r="I38" s="36">
        <f>'[1]Місто'!H54</f>
        <v>0</v>
      </c>
      <c r="J38" s="36">
        <f>'[1]Місто'!I54</f>
        <v>0</v>
      </c>
      <c r="K38" s="36">
        <f>'[1]Місто'!J54</f>
        <v>12000</v>
      </c>
      <c r="L38" s="36">
        <f>'[1]Місто'!K54</f>
        <v>0</v>
      </c>
      <c r="M38" s="36">
        <f>'[1]Місто'!L54</f>
        <v>0</v>
      </c>
      <c r="N38" s="52">
        <f t="shared" si="7"/>
        <v>5115407</v>
      </c>
      <c r="O38" s="50"/>
      <c r="P38" s="56"/>
    </row>
    <row r="39" spans="1:16" ht="12.75">
      <c r="A39" s="68" t="s">
        <v>233</v>
      </c>
      <c r="B39" s="68" t="s">
        <v>141</v>
      </c>
      <c r="C39" s="63" t="s">
        <v>234</v>
      </c>
      <c r="D39" s="36">
        <f>'[1]Місто'!C55</f>
        <v>4756679</v>
      </c>
      <c r="E39" s="36">
        <f>'[1]Місто'!D55</f>
        <v>3228792</v>
      </c>
      <c r="F39" s="36">
        <f>'[1]Місто'!E55</f>
        <v>346810</v>
      </c>
      <c r="G39" s="36">
        <f t="shared" si="9"/>
        <v>0</v>
      </c>
      <c r="H39" s="36">
        <f>'[1]Місто'!G55</f>
        <v>0</v>
      </c>
      <c r="I39" s="36">
        <f>'[1]Місто'!H55</f>
        <v>0</v>
      </c>
      <c r="J39" s="36">
        <f>'[1]Місто'!I55</f>
        <v>0</v>
      </c>
      <c r="K39" s="36">
        <f>'[1]Місто'!J55</f>
        <v>0</v>
      </c>
      <c r="L39" s="36">
        <f>'[1]Місто'!K55</f>
        <v>0</v>
      </c>
      <c r="M39" s="36">
        <f>'[1]Місто'!L55</f>
        <v>0</v>
      </c>
      <c r="N39" s="52">
        <f t="shared" si="7"/>
        <v>4756679</v>
      </c>
      <c r="O39" s="50"/>
      <c r="P39" s="56"/>
    </row>
    <row r="40" spans="1:16" ht="48.75" customHeight="1">
      <c r="A40" s="68" t="s">
        <v>235</v>
      </c>
      <c r="B40" s="37" t="s">
        <v>126</v>
      </c>
      <c r="C40" s="63" t="s">
        <v>236</v>
      </c>
      <c r="D40" s="36">
        <f>'[1]Місто'!C56</f>
        <v>255210</v>
      </c>
      <c r="E40" s="36">
        <f>'[1]Місто'!D56</f>
        <v>0</v>
      </c>
      <c r="F40" s="36">
        <f>'[1]Місто'!E56</f>
        <v>0</v>
      </c>
      <c r="G40" s="36">
        <f t="shared" si="9"/>
        <v>0</v>
      </c>
      <c r="H40" s="36">
        <f>'[1]Місто'!G56</f>
        <v>0</v>
      </c>
      <c r="I40" s="36">
        <f>'[1]Місто'!H56</f>
        <v>0</v>
      </c>
      <c r="J40" s="36">
        <f>'[1]Місто'!I56</f>
        <v>0</v>
      </c>
      <c r="K40" s="36">
        <f>'[1]Місто'!J56</f>
        <v>0</v>
      </c>
      <c r="L40" s="36">
        <f>'[1]Місто'!K56</f>
        <v>0</v>
      </c>
      <c r="M40" s="36">
        <f>'[1]Місто'!L56</f>
        <v>0</v>
      </c>
      <c r="N40" s="52">
        <f t="shared" si="7"/>
        <v>255210</v>
      </c>
      <c r="O40" s="50"/>
      <c r="P40" s="56"/>
    </row>
    <row r="41" spans="1:16" ht="27.75" customHeight="1" hidden="1">
      <c r="A41" s="68" t="s">
        <v>487</v>
      </c>
      <c r="B41" s="37" t="s">
        <v>98</v>
      </c>
      <c r="C41" s="67" t="s">
        <v>486</v>
      </c>
      <c r="D41" s="36">
        <f>'[1]Місто'!C60</f>
        <v>0</v>
      </c>
      <c r="E41" s="36">
        <f>'[1]Місто'!D60</f>
        <v>0</v>
      </c>
      <c r="F41" s="36">
        <f>'[1]Місто'!E60</f>
        <v>0</v>
      </c>
      <c r="G41" s="36">
        <f>H41+K41</f>
        <v>0</v>
      </c>
      <c r="H41" s="36">
        <f>'[1]Місто'!G60</f>
        <v>0</v>
      </c>
      <c r="I41" s="36">
        <f>'[1]Місто'!H60</f>
        <v>0</v>
      </c>
      <c r="J41" s="36">
        <f>'[1]Місто'!I60</f>
        <v>0</v>
      </c>
      <c r="K41" s="36">
        <f>'[1]Місто'!J60</f>
        <v>0</v>
      </c>
      <c r="L41" s="36">
        <f>'[1]Місто'!K60</f>
        <v>0</v>
      </c>
      <c r="M41" s="36">
        <f>'[1]Місто'!L60</f>
        <v>0</v>
      </c>
      <c r="N41" s="52">
        <f>D41+G41</f>
        <v>0</v>
      </c>
      <c r="O41" s="50"/>
      <c r="P41" s="56"/>
    </row>
    <row r="42" spans="1:16" ht="37.5" customHeight="1" hidden="1">
      <c r="A42" s="68" t="s">
        <v>488</v>
      </c>
      <c r="B42" s="37" t="s">
        <v>99</v>
      </c>
      <c r="C42" s="57" t="s">
        <v>130</v>
      </c>
      <c r="D42" s="36">
        <f>'[1]Місто'!C61</f>
        <v>0</v>
      </c>
      <c r="E42" s="36">
        <f>'[1]Місто'!D61</f>
        <v>0</v>
      </c>
      <c r="F42" s="36">
        <f>'[1]Місто'!E61</f>
        <v>0</v>
      </c>
      <c r="G42" s="36">
        <f>H42+K42</f>
        <v>0</v>
      </c>
      <c r="H42" s="36">
        <f>'[1]Місто'!G61</f>
        <v>0</v>
      </c>
      <c r="I42" s="36">
        <f>'[1]Місто'!H61</f>
        <v>0</v>
      </c>
      <c r="J42" s="36">
        <f>'[1]Місто'!I61</f>
        <v>0</v>
      </c>
      <c r="K42" s="36">
        <f>'[1]Місто'!J61</f>
        <v>0</v>
      </c>
      <c r="L42" s="36">
        <f>'[1]Місто'!K61</f>
        <v>0</v>
      </c>
      <c r="M42" s="36">
        <f>'[1]Місто'!L61</f>
        <v>0</v>
      </c>
      <c r="N42" s="52">
        <f>D42+G42</f>
        <v>0</v>
      </c>
      <c r="O42" s="50"/>
      <c r="P42" s="56"/>
    </row>
    <row r="43" spans="1:16" ht="30" customHeight="1">
      <c r="A43" s="68" t="s">
        <v>489</v>
      </c>
      <c r="B43" s="37" t="s">
        <v>53</v>
      </c>
      <c r="C43" s="67" t="s">
        <v>494</v>
      </c>
      <c r="D43" s="36">
        <f>'[1]Місто'!C62</f>
        <v>463467</v>
      </c>
      <c r="E43" s="36">
        <f>'[1]Місто'!D62</f>
        <v>0</v>
      </c>
      <c r="F43" s="36">
        <f>'[1]Місто'!E62</f>
        <v>0</v>
      </c>
      <c r="G43" s="36">
        <f>H43+K43</f>
        <v>0</v>
      </c>
      <c r="H43" s="36">
        <f>'[1]Місто'!G62</f>
        <v>0</v>
      </c>
      <c r="I43" s="36">
        <f>'[1]Місто'!H62</f>
        <v>0</v>
      </c>
      <c r="J43" s="36">
        <f>'[1]Місто'!I62</f>
        <v>0</v>
      </c>
      <c r="K43" s="36">
        <f>'[1]Місто'!J62</f>
        <v>0</v>
      </c>
      <c r="L43" s="36">
        <f>'[1]Місто'!K62</f>
        <v>0</v>
      </c>
      <c r="M43" s="36">
        <f>'[1]Місто'!L62</f>
        <v>0</v>
      </c>
      <c r="N43" s="52">
        <f>D43+G43</f>
        <v>463467</v>
      </c>
      <c r="O43" s="50"/>
      <c r="P43" s="56"/>
    </row>
    <row r="44" spans="1:16" ht="76.5">
      <c r="A44" s="68" t="s">
        <v>490</v>
      </c>
      <c r="B44" s="37" t="s">
        <v>104</v>
      </c>
      <c r="C44" s="63" t="s">
        <v>237</v>
      </c>
      <c r="D44" s="36">
        <f>'[1]Місто'!C63</f>
        <v>4377290</v>
      </c>
      <c r="E44" s="36">
        <f>'[1]Місто'!D63</f>
        <v>0</v>
      </c>
      <c r="F44" s="36">
        <f>'[1]Місто'!E63</f>
        <v>0</v>
      </c>
      <c r="G44" s="36"/>
      <c r="H44" s="36">
        <f>'[1]Місто'!G63</f>
        <v>0</v>
      </c>
      <c r="I44" s="36">
        <f>'[1]Місто'!H63</f>
        <v>0</v>
      </c>
      <c r="J44" s="36">
        <f>'[1]Місто'!I63</f>
        <v>0</v>
      </c>
      <c r="K44" s="36">
        <f>'[1]Місто'!J63</f>
        <v>0</v>
      </c>
      <c r="L44" s="36">
        <f>'[1]Місто'!K63</f>
        <v>0</v>
      </c>
      <c r="M44" s="36">
        <f>'[1]Місто'!L63</f>
        <v>0</v>
      </c>
      <c r="N44" s="52">
        <f t="shared" si="7"/>
        <v>4377290</v>
      </c>
      <c r="O44" s="50"/>
      <c r="P44" s="56"/>
    </row>
    <row r="45" spans="1:16" ht="38.25">
      <c r="A45" s="68" t="s">
        <v>491</v>
      </c>
      <c r="B45" s="37">
        <v>130102</v>
      </c>
      <c r="C45" s="67" t="s">
        <v>238</v>
      </c>
      <c r="D45" s="36">
        <f>'[1]Місто'!C65</f>
        <v>199559</v>
      </c>
      <c r="E45" s="36">
        <f>'[1]Місто'!D65</f>
        <v>0</v>
      </c>
      <c r="F45" s="36">
        <f>'[1]Місто'!E65</f>
        <v>0</v>
      </c>
      <c r="G45" s="36">
        <f t="shared" si="9"/>
        <v>0</v>
      </c>
      <c r="H45" s="36">
        <f>'[1]Місто'!G65</f>
        <v>0</v>
      </c>
      <c r="I45" s="36">
        <f>'[1]Місто'!H65</f>
        <v>0</v>
      </c>
      <c r="J45" s="36">
        <f>'[1]Місто'!I65</f>
        <v>0</v>
      </c>
      <c r="K45" s="36">
        <f>'[1]Місто'!J65</f>
        <v>0</v>
      </c>
      <c r="L45" s="36">
        <f>'[1]Місто'!K65</f>
        <v>0</v>
      </c>
      <c r="M45" s="36">
        <f>'[1]Місто'!L65</f>
        <v>0</v>
      </c>
      <c r="N45" s="52">
        <f aca="true" t="shared" si="10" ref="N45:N72">D45+G45</f>
        <v>199559</v>
      </c>
      <c r="O45" s="50"/>
      <c r="P45" s="56"/>
    </row>
    <row r="46" spans="1:16" ht="38.25">
      <c r="A46" s="68" t="s">
        <v>605</v>
      </c>
      <c r="B46" s="68" t="s">
        <v>603</v>
      </c>
      <c r="C46" s="67" t="s">
        <v>604</v>
      </c>
      <c r="D46" s="36">
        <f>'[1]Місто'!C66</f>
        <v>99067</v>
      </c>
      <c r="E46" s="36"/>
      <c r="F46" s="36"/>
      <c r="G46" s="36"/>
      <c r="H46" s="36"/>
      <c r="I46" s="36"/>
      <c r="J46" s="36"/>
      <c r="K46" s="36"/>
      <c r="L46" s="36"/>
      <c r="M46" s="36"/>
      <c r="N46" s="52">
        <f t="shared" si="10"/>
        <v>99067</v>
      </c>
      <c r="O46" s="50"/>
      <c r="P46" s="56"/>
    </row>
    <row r="47" spans="1:16" ht="38.25">
      <c r="A47" s="68" t="s">
        <v>492</v>
      </c>
      <c r="B47" s="37">
        <v>130107</v>
      </c>
      <c r="C47" s="67" t="s">
        <v>505</v>
      </c>
      <c r="D47" s="36">
        <f>'[1]Місто'!C67</f>
        <v>20631962</v>
      </c>
      <c r="E47" s="36">
        <f>'[1]Місто'!D67</f>
        <v>13377679</v>
      </c>
      <c r="F47" s="36">
        <f>'[1]Місто'!E67</f>
        <v>1774603</v>
      </c>
      <c r="G47" s="36">
        <f t="shared" si="9"/>
        <v>814228</v>
      </c>
      <c r="H47" s="36">
        <f>'[1]Місто'!G67</f>
        <v>765228</v>
      </c>
      <c r="I47" s="36">
        <f>'[1]Місто'!H67</f>
        <v>214480</v>
      </c>
      <c r="J47" s="36">
        <f>'[1]Місто'!I67</f>
        <v>54119</v>
      </c>
      <c r="K47" s="36">
        <f>'[1]Місто'!J67</f>
        <v>49000</v>
      </c>
      <c r="L47" s="36">
        <f>'[1]Місто'!K67</f>
        <v>39500</v>
      </c>
      <c r="M47" s="36">
        <f>'[1]Місто'!L67</f>
        <v>0</v>
      </c>
      <c r="N47" s="52">
        <f t="shared" si="10"/>
        <v>21446190</v>
      </c>
      <c r="O47" s="50"/>
      <c r="P47" s="56"/>
    </row>
    <row r="48" spans="1:16" ht="25.5">
      <c r="A48" s="68" t="s">
        <v>493</v>
      </c>
      <c r="B48" s="37">
        <v>130110</v>
      </c>
      <c r="C48" s="67" t="s">
        <v>506</v>
      </c>
      <c r="D48" s="36">
        <f>'[1]Місто'!C68</f>
        <v>5108821</v>
      </c>
      <c r="E48" s="36">
        <f>'[1]Місто'!D68</f>
        <v>1095053</v>
      </c>
      <c r="F48" s="36">
        <f>'[1]Місто'!E68</f>
        <v>397728</v>
      </c>
      <c r="G48" s="36">
        <f t="shared" si="9"/>
        <v>82380</v>
      </c>
      <c r="H48" s="36">
        <f>'[1]Місто'!G68</f>
        <v>65380</v>
      </c>
      <c r="I48" s="36">
        <f>'[1]Місто'!H68</f>
        <v>19062</v>
      </c>
      <c r="J48" s="36">
        <f>'[1]Місто'!I68</f>
        <v>10836</v>
      </c>
      <c r="K48" s="36">
        <f>'[1]Місто'!J68</f>
        <v>17000</v>
      </c>
      <c r="L48" s="36"/>
      <c r="M48" s="36"/>
      <c r="N48" s="52">
        <f t="shared" si="10"/>
        <v>5191201</v>
      </c>
      <c r="O48" s="50"/>
      <c r="P48" s="56"/>
    </row>
    <row r="49" spans="1:16" ht="12.75">
      <c r="A49" s="133" t="s">
        <v>550</v>
      </c>
      <c r="B49" s="133" t="s">
        <v>96</v>
      </c>
      <c r="C49" s="146" t="s">
        <v>549</v>
      </c>
      <c r="D49" s="139">
        <f>D50</f>
        <v>454340</v>
      </c>
      <c r="E49" s="139">
        <f>E50</f>
        <v>264919</v>
      </c>
      <c r="F49" s="139">
        <f>F50</f>
        <v>85305</v>
      </c>
      <c r="G49" s="139">
        <f t="shared" si="9"/>
        <v>42880</v>
      </c>
      <c r="H49" s="139">
        <f aca="true" t="shared" si="11" ref="H49:M49">H50</f>
        <v>42880</v>
      </c>
      <c r="I49" s="139">
        <f t="shared" si="11"/>
        <v>23260</v>
      </c>
      <c r="J49" s="139">
        <f t="shared" si="11"/>
        <v>3626</v>
      </c>
      <c r="K49" s="139">
        <f t="shared" si="11"/>
        <v>0</v>
      </c>
      <c r="L49" s="139">
        <f t="shared" si="11"/>
        <v>0</v>
      </c>
      <c r="M49" s="139">
        <f t="shared" si="11"/>
        <v>0</v>
      </c>
      <c r="N49" s="140">
        <f t="shared" si="10"/>
        <v>497220</v>
      </c>
      <c r="O49" s="50"/>
      <c r="P49" s="56"/>
    </row>
    <row r="50" spans="1:16" ht="63.75">
      <c r="A50" s="68" t="s">
        <v>542</v>
      </c>
      <c r="B50" s="37" t="s">
        <v>96</v>
      </c>
      <c r="C50" s="67" t="s">
        <v>239</v>
      </c>
      <c r="D50" s="36">
        <f>'[1]Місто'!C69</f>
        <v>454340</v>
      </c>
      <c r="E50" s="36">
        <f>'[1]Місто'!D69</f>
        <v>264919</v>
      </c>
      <c r="F50" s="36">
        <f>'[1]Місто'!E69</f>
        <v>85305</v>
      </c>
      <c r="G50" s="36">
        <f t="shared" si="9"/>
        <v>42880</v>
      </c>
      <c r="H50" s="36">
        <f>'[1]Місто'!G69</f>
        <v>42880</v>
      </c>
      <c r="I50" s="36">
        <f>'[1]Місто'!H69</f>
        <v>23260</v>
      </c>
      <c r="J50" s="36">
        <f>'[1]Місто'!I69</f>
        <v>3626</v>
      </c>
      <c r="K50" s="36">
        <f>'[1]Місто'!J69</f>
        <v>0</v>
      </c>
      <c r="L50" s="36"/>
      <c r="M50" s="36"/>
      <c r="N50" s="52">
        <f t="shared" si="10"/>
        <v>497220</v>
      </c>
      <c r="O50" s="50"/>
      <c r="P50" s="56"/>
    </row>
    <row r="51" spans="1:16" s="51" customFormat="1" ht="25.5">
      <c r="A51" s="68" t="s">
        <v>240</v>
      </c>
      <c r="B51" s="37" t="s">
        <v>95</v>
      </c>
      <c r="C51" s="67" t="s">
        <v>207</v>
      </c>
      <c r="D51" s="36">
        <f>'[1]Місто'!C73</f>
        <v>0</v>
      </c>
      <c r="E51" s="36">
        <f>'[1]Місто'!D73</f>
        <v>0</v>
      </c>
      <c r="F51" s="36">
        <f>'[1]Місто'!E73</f>
        <v>0</v>
      </c>
      <c r="G51" s="36">
        <f t="shared" si="9"/>
        <v>10981607</v>
      </c>
      <c r="H51" s="36">
        <f>'[1]Місто'!G73</f>
        <v>0</v>
      </c>
      <c r="I51" s="36">
        <f>'[1]Місто'!H73</f>
        <v>0</v>
      </c>
      <c r="J51" s="36">
        <f>'[1]Місто'!I73</f>
        <v>0</v>
      </c>
      <c r="K51" s="36">
        <f>'[1]Місто'!J73</f>
        <v>10981607</v>
      </c>
      <c r="L51" s="36">
        <f>'[1]Місто'!K73</f>
        <v>10981607</v>
      </c>
      <c r="M51" s="36">
        <f>'[1]Місто'!L73</f>
        <v>0</v>
      </c>
      <c r="N51" s="52">
        <f t="shared" si="10"/>
        <v>10981607</v>
      </c>
      <c r="O51" s="50"/>
      <c r="P51" s="50"/>
    </row>
    <row r="52" spans="1:16" ht="25.5">
      <c r="A52" s="68" t="s">
        <v>241</v>
      </c>
      <c r="B52" s="37" t="s">
        <v>94</v>
      </c>
      <c r="C52" s="57" t="s">
        <v>101</v>
      </c>
      <c r="D52" s="36">
        <f>'[1]Місто'!C78</f>
        <v>0</v>
      </c>
      <c r="E52" s="36">
        <f>'[1]Місто'!D78</f>
        <v>0</v>
      </c>
      <c r="F52" s="36">
        <f>'[1]Місто'!E78</f>
        <v>0</v>
      </c>
      <c r="G52" s="36">
        <f t="shared" si="9"/>
        <v>119053</v>
      </c>
      <c r="H52" s="36">
        <f>'[1]Місто'!G78</f>
        <v>48000</v>
      </c>
      <c r="I52" s="36">
        <f>'[1]Місто'!H78</f>
        <v>0</v>
      </c>
      <c r="J52" s="36">
        <f>'[1]Місто'!I78</f>
        <v>0</v>
      </c>
      <c r="K52" s="36">
        <f>'[1]Місто'!J78</f>
        <v>71053</v>
      </c>
      <c r="L52" s="36">
        <f>'[1]Місто'!K78</f>
        <v>0</v>
      </c>
      <c r="M52" s="36">
        <f>'[1]Місто'!L78</f>
        <v>0</v>
      </c>
      <c r="N52" s="52">
        <f>D52+G52</f>
        <v>119053</v>
      </c>
      <c r="O52" s="50"/>
      <c r="P52" s="56"/>
    </row>
    <row r="53" spans="1:16" ht="63.75">
      <c r="A53" s="68" t="s">
        <v>645</v>
      </c>
      <c r="B53" s="68" t="s">
        <v>643</v>
      </c>
      <c r="C53" s="158" t="s">
        <v>644</v>
      </c>
      <c r="D53" s="36">
        <f>'[1]Місто'!$C$81</f>
        <v>50000</v>
      </c>
      <c r="E53" s="36"/>
      <c r="F53" s="36"/>
      <c r="G53" s="36">
        <f t="shared" si="9"/>
        <v>0</v>
      </c>
      <c r="H53" s="36"/>
      <c r="I53" s="36"/>
      <c r="J53" s="36"/>
      <c r="K53" s="36"/>
      <c r="L53" s="36"/>
      <c r="M53" s="36"/>
      <c r="N53" s="52">
        <f>D53+G53</f>
        <v>50000</v>
      </c>
      <c r="O53" s="50"/>
      <c r="P53" s="56"/>
    </row>
    <row r="54" spans="1:16" ht="25.5">
      <c r="A54" s="86" t="s">
        <v>242</v>
      </c>
      <c r="B54" s="86" t="s">
        <v>183</v>
      </c>
      <c r="C54" s="87" t="s">
        <v>153</v>
      </c>
      <c r="D54" s="48">
        <f>D55</f>
        <v>520140840</v>
      </c>
      <c r="E54" s="48">
        <f aca="true" t="shared" si="12" ref="E54:N54">E55</f>
        <v>314559814</v>
      </c>
      <c r="F54" s="48">
        <f t="shared" si="12"/>
        <v>46377385</v>
      </c>
      <c r="G54" s="48">
        <f t="shared" si="12"/>
        <v>39633139</v>
      </c>
      <c r="H54" s="48">
        <f t="shared" si="12"/>
        <v>16556697</v>
      </c>
      <c r="I54" s="48">
        <f t="shared" si="12"/>
        <v>6883798</v>
      </c>
      <c r="J54" s="48">
        <f t="shared" si="12"/>
        <v>691346</v>
      </c>
      <c r="K54" s="48">
        <f t="shared" si="12"/>
        <v>23076442</v>
      </c>
      <c r="L54" s="48">
        <f t="shared" si="12"/>
        <v>22491226</v>
      </c>
      <c r="M54" s="48">
        <f t="shared" si="12"/>
        <v>0</v>
      </c>
      <c r="N54" s="48">
        <f t="shared" si="12"/>
        <v>559773979</v>
      </c>
      <c r="O54" s="50">
        <f>N54-'[1]Місто'!$M$82</f>
        <v>0</v>
      </c>
      <c r="P54" s="56"/>
    </row>
    <row r="55" spans="1:16" ht="25.5">
      <c r="A55" s="81" t="s">
        <v>243</v>
      </c>
      <c r="B55" s="40"/>
      <c r="C55" s="66" t="s">
        <v>153</v>
      </c>
      <c r="D55" s="35">
        <f aca="true" t="shared" si="13" ref="D55:M55">D56+D57+D58+D59+D60+D61+D64+D66+D67+D68+D69+D65+D62</f>
        <v>520140840</v>
      </c>
      <c r="E55" s="35">
        <f t="shared" si="13"/>
        <v>314559814</v>
      </c>
      <c r="F55" s="35">
        <f t="shared" si="13"/>
        <v>46377385</v>
      </c>
      <c r="G55" s="35">
        <f t="shared" si="13"/>
        <v>39633139</v>
      </c>
      <c r="H55" s="35">
        <f t="shared" si="13"/>
        <v>16556697</v>
      </c>
      <c r="I55" s="35">
        <f t="shared" si="13"/>
        <v>6883798</v>
      </c>
      <c r="J55" s="35">
        <f t="shared" si="13"/>
        <v>691346</v>
      </c>
      <c r="K55" s="35">
        <f t="shared" si="13"/>
        <v>23076442</v>
      </c>
      <c r="L55" s="35">
        <f t="shared" si="13"/>
        <v>22491226</v>
      </c>
      <c r="M55" s="35">
        <f t="shared" si="13"/>
        <v>0</v>
      </c>
      <c r="N55" s="52">
        <f t="shared" si="10"/>
        <v>559773979</v>
      </c>
      <c r="O55" s="50"/>
      <c r="P55" s="56"/>
    </row>
    <row r="56" spans="1:16" ht="25.5">
      <c r="A56" s="68" t="s">
        <v>3</v>
      </c>
      <c r="B56" s="37" t="s">
        <v>39</v>
      </c>
      <c r="C56" s="69" t="s">
        <v>382</v>
      </c>
      <c r="D56" s="36">
        <f>'[1]Місто'!C84</f>
        <v>1196735</v>
      </c>
      <c r="E56" s="36">
        <f>'[1]Місто'!D84</f>
        <v>734183</v>
      </c>
      <c r="F56" s="36">
        <f>'[1]Місто'!E84</f>
        <v>115260</v>
      </c>
      <c r="G56" s="36">
        <f>H56+K56</f>
        <v>7000</v>
      </c>
      <c r="H56" s="36">
        <f>'[1]Місто'!G84</f>
        <v>0</v>
      </c>
      <c r="I56" s="36">
        <f>'[1]Місто'!H84</f>
        <v>0</v>
      </c>
      <c r="J56" s="36">
        <f>'[1]Місто'!I84</f>
        <v>0</v>
      </c>
      <c r="K56" s="36">
        <f>'[1]Місто'!J84</f>
        <v>7000</v>
      </c>
      <c r="L56" s="36">
        <f>'[1]Місто'!K84</f>
        <v>7000</v>
      </c>
      <c r="M56" s="36">
        <f>'[1]Місто'!L84</f>
        <v>0</v>
      </c>
      <c r="N56" s="52">
        <f t="shared" si="10"/>
        <v>1203735</v>
      </c>
      <c r="O56" s="50"/>
      <c r="P56" s="56"/>
    </row>
    <row r="57" spans="1:16" ht="25.5">
      <c r="A57" s="68" t="s">
        <v>244</v>
      </c>
      <c r="B57" s="37" t="s">
        <v>45</v>
      </c>
      <c r="C57" s="63" t="s">
        <v>245</v>
      </c>
      <c r="D57" s="36">
        <f>'[1]Місто'!C86</f>
        <v>340328448</v>
      </c>
      <c r="E57" s="36">
        <f>'[1]Місто'!D86</f>
        <v>209469437</v>
      </c>
      <c r="F57" s="36">
        <f>'[1]Місто'!E86</f>
        <v>32494032</v>
      </c>
      <c r="G57" s="36">
        <f>'[1]Місто'!F86</f>
        <v>10293575</v>
      </c>
      <c r="H57" s="36">
        <f>'[1]Місто'!G86</f>
        <v>5499478</v>
      </c>
      <c r="I57" s="36">
        <f>'[1]Місто'!H86</f>
        <v>1707874</v>
      </c>
      <c r="J57" s="36">
        <f>'[1]Місто'!I86</f>
        <v>145038</v>
      </c>
      <c r="K57" s="36">
        <f>'[1]Місто'!J86</f>
        <v>4794097</v>
      </c>
      <c r="L57" s="36">
        <f>'[1]Місто'!K86</f>
        <v>4494364</v>
      </c>
      <c r="M57" s="36">
        <f>'[1]Місто'!L86</f>
        <v>0</v>
      </c>
      <c r="N57" s="52">
        <f t="shared" si="10"/>
        <v>350622023</v>
      </c>
      <c r="O57" s="50"/>
      <c r="P57" s="56"/>
    </row>
    <row r="58" spans="1:16" ht="38.25">
      <c r="A58" s="68" t="s">
        <v>246</v>
      </c>
      <c r="B58" s="37" t="s">
        <v>66</v>
      </c>
      <c r="C58" s="63" t="s">
        <v>537</v>
      </c>
      <c r="D58" s="36">
        <f>'[1]Місто'!C88</f>
        <v>46743757</v>
      </c>
      <c r="E58" s="36">
        <f>'[1]Місто'!D88</f>
        <v>28212204</v>
      </c>
      <c r="F58" s="36">
        <f>'[1]Місто'!E88</f>
        <v>6315985</v>
      </c>
      <c r="G58" s="36">
        <f>'[1]Місто'!F88</f>
        <v>1004658</v>
      </c>
      <c r="H58" s="36">
        <f>'[1]Місто'!G88</f>
        <v>305192</v>
      </c>
      <c r="I58" s="36">
        <f>'[1]Місто'!H88</f>
        <v>0</v>
      </c>
      <c r="J58" s="36">
        <f>'[1]Місто'!I88</f>
        <v>0</v>
      </c>
      <c r="K58" s="36">
        <f>'[1]Місто'!J88</f>
        <v>699466</v>
      </c>
      <c r="L58" s="36">
        <f>'[1]Місто'!K88</f>
        <v>699466</v>
      </c>
      <c r="M58" s="36">
        <f>'[1]Місто'!L88</f>
        <v>0</v>
      </c>
      <c r="N58" s="52">
        <f t="shared" si="10"/>
        <v>47748415</v>
      </c>
      <c r="O58" s="50"/>
      <c r="P58" s="56"/>
    </row>
    <row r="59" spans="1:16" ht="25.5">
      <c r="A59" s="68" t="s">
        <v>247</v>
      </c>
      <c r="B59" s="37" t="s">
        <v>46</v>
      </c>
      <c r="C59" s="63" t="s">
        <v>248</v>
      </c>
      <c r="D59" s="36">
        <f>'[1]Місто'!C89</f>
        <v>5972548</v>
      </c>
      <c r="E59" s="36">
        <f>'[1]Місто'!D89</f>
        <v>3890606</v>
      </c>
      <c r="F59" s="36">
        <f>'[1]Місто'!E89</f>
        <v>495611</v>
      </c>
      <c r="G59" s="36">
        <f>'[1]Місто'!F89</f>
        <v>668216</v>
      </c>
      <c r="H59" s="36">
        <f>'[1]Місто'!G89</f>
        <v>0</v>
      </c>
      <c r="I59" s="36">
        <f>'[1]Місто'!H89</f>
        <v>0</v>
      </c>
      <c r="J59" s="36">
        <f>'[1]Місто'!I89</f>
        <v>0</v>
      </c>
      <c r="K59" s="36">
        <f>'[1]Місто'!J89</f>
        <v>668216</v>
      </c>
      <c r="L59" s="36">
        <f>'[1]Місто'!K89</f>
        <v>668216</v>
      </c>
      <c r="M59" s="36">
        <f>'[1]Місто'!L89</f>
        <v>0</v>
      </c>
      <c r="N59" s="52">
        <f t="shared" si="10"/>
        <v>6640764</v>
      </c>
      <c r="O59" s="50"/>
      <c r="P59" s="56"/>
    </row>
    <row r="60" spans="1:16" ht="25.5">
      <c r="A60" s="68" t="s">
        <v>249</v>
      </c>
      <c r="B60" s="37" t="s">
        <v>47</v>
      </c>
      <c r="C60" s="66" t="s">
        <v>250</v>
      </c>
      <c r="D60" s="36">
        <f>'[1]Місто'!C91</f>
        <v>19595383</v>
      </c>
      <c r="E60" s="36">
        <f>'[1]Місто'!D91</f>
        <v>11789094</v>
      </c>
      <c r="F60" s="36">
        <f>'[1]Місто'!E91</f>
        <v>1055605</v>
      </c>
      <c r="G60" s="36">
        <f>'[1]Місто'!F91</f>
        <v>8640229</v>
      </c>
      <c r="H60" s="36">
        <f>'[1]Місто'!G91</f>
        <v>8368301</v>
      </c>
      <c r="I60" s="36">
        <f>'[1]Місто'!H91</f>
        <v>4617105</v>
      </c>
      <c r="J60" s="36">
        <f>'[1]Місто'!I91</f>
        <v>508135</v>
      </c>
      <c r="K60" s="36">
        <f>'[1]Місто'!J91</f>
        <v>271928</v>
      </c>
      <c r="L60" s="36">
        <f>'[1]Місто'!K91</f>
        <v>6000</v>
      </c>
      <c r="M60" s="36">
        <f>'[1]Місто'!L91</f>
        <v>0</v>
      </c>
      <c r="N60" s="52">
        <f t="shared" si="10"/>
        <v>28235612</v>
      </c>
      <c r="O60" s="50"/>
      <c r="P60" s="56"/>
    </row>
    <row r="61" spans="1:16" ht="38.25">
      <c r="A61" s="68" t="s">
        <v>251</v>
      </c>
      <c r="B61" s="37" t="s">
        <v>48</v>
      </c>
      <c r="C61" s="63" t="s">
        <v>252</v>
      </c>
      <c r="D61" s="36">
        <f>'[1]Місто'!C92</f>
        <v>334265</v>
      </c>
      <c r="E61" s="36">
        <f>'[1]Місто'!D92</f>
        <v>234338</v>
      </c>
      <c r="F61" s="36">
        <f>'[1]Місто'!E92</f>
        <v>10958</v>
      </c>
      <c r="G61" s="36">
        <f>'[1]Місто'!F92</f>
        <v>0</v>
      </c>
      <c r="H61" s="36">
        <f>'[1]Місто'!G92</f>
        <v>0</v>
      </c>
      <c r="I61" s="36">
        <f>'[1]Місто'!H92</f>
        <v>0</v>
      </c>
      <c r="J61" s="36">
        <f>'[1]Місто'!I92</f>
        <v>0</v>
      </c>
      <c r="K61" s="36">
        <f>'[1]Місто'!J92</f>
        <v>0</v>
      </c>
      <c r="L61" s="36">
        <f>'[1]Місто'!K92</f>
        <v>0</v>
      </c>
      <c r="M61" s="36">
        <f>'[1]Місто'!L92</f>
        <v>0</v>
      </c>
      <c r="N61" s="52">
        <f t="shared" si="10"/>
        <v>334265</v>
      </c>
      <c r="O61" s="50"/>
      <c r="P61" s="56"/>
    </row>
    <row r="62" spans="1:16" ht="30" customHeight="1">
      <c r="A62" s="68" t="s">
        <v>629</v>
      </c>
      <c r="B62" s="68" t="s">
        <v>628</v>
      </c>
      <c r="C62" s="63" t="s">
        <v>630</v>
      </c>
      <c r="D62" s="36">
        <f>'[1]Місто'!C93</f>
        <v>91264673</v>
      </c>
      <c r="E62" s="36">
        <f>'[1]Місто'!D93</f>
        <v>58606792</v>
      </c>
      <c r="F62" s="36">
        <f>'[1]Місто'!E93</f>
        <v>5844835</v>
      </c>
      <c r="G62" s="36">
        <f>'[1]Місто'!F93</f>
        <v>7773062</v>
      </c>
      <c r="H62" s="36">
        <f>'[1]Місто'!G93</f>
        <v>2383726</v>
      </c>
      <c r="I62" s="36">
        <f>'[1]Місто'!H93</f>
        <v>558819</v>
      </c>
      <c r="J62" s="36">
        <f>'[1]Місто'!I93</f>
        <v>38173</v>
      </c>
      <c r="K62" s="36">
        <f>'[1]Місто'!J93</f>
        <v>5389336</v>
      </c>
      <c r="L62" s="36">
        <f>'[1]Місто'!K93</f>
        <v>5369781</v>
      </c>
      <c r="M62" s="36">
        <f>'[1]Місто'!L93</f>
        <v>0</v>
      </c>
      <c r="N62" s="52">
        <f t="shared" si="10"/>
        <v>99037735</v>
      </c>
      <c r="O62" s="50"/>
      <c r="P62" s="56"/>
    </row>
    <row r="63" spans="1:16" ht="27.75" customHeight="1">
      <c r="A63" s="133" t="s">
        <v>545</v>
      </c>
      <c r="B63" s="133" t="s">
        <v>49</v>
      </c>
      <c r="C63" s="138" t="s">
        <v>594</v>
      </c>
      <c r="D63" s="139">
        <f>D64+D65</f>
        <v>9879716</v>
      </c>
      <c r="E63" s="139">
        <f>E64+E65</f>
        <v>460599</v>
      </c>
      <c r="F63" s="139">
        <f>F64+F65</f>
        <v>15124</v>
      </c>
      <c r="G63" s="139">
        <f>H63+K63</f>
        <v>11600</v>
      </c>
      <c r="H63" s="139">
        <f aca="true" t="shared" si="14" ref="H63:M63">H64+H65</f>
        <v>0</v>
      </c>
      <c r="I63" s="139">
        <f t="shared" si="14"/>
        <v>0</v>
      </c>
      <c r="J63" s="139">
        <f t="shared" si="14"/>
        <v>0</v>
      </c>
      <c r="K63" s="139">
        <f t="shared" si="14"/>
        <v>11600</v>
      </c>
      <c r="L63" s="139">
        <f t="shared" si="14"/>
        <v>11600</v>
      </c>
      <c r="M63" s="139">
        <f t="shared" si="14"/>
        <v>0</v>
      </c>
      <c r="N63" s="140">
        <f t="shared" si="10"/>
        <v>9891316</v>
      </c>
      <c r="O63" s="50"/>
      <c r="P63" s="56"/>
    </row>
    <row r="64" spans="1:16" ht="92.25" customHeight="1">
      <c r="A64" s="68" t="s">
        <v>539</v>
      </c>
      <c r="B64" s="37" t="s">
        <v>49</v>
      </c>
      <c r="C64" s="63" t="s">
        <v>538</v>
      </c>
      <c r="D64" s="36">
        <f>'[1]Місто'!C94-670531</f>
        <v>9209185</v>
      </c>
      <c r="E64" s="36"/>
      <c r="F64" s="36"/>
      <c r="G64" s="36"/>
      <c r="H64" s="36">
        <f>'[1]Місто'!G94</f>
        <v>0</v>
      </c>
      <c r="I64" s="36">
        <f>'[1]Місто'!H94</f>
        <v>0</v>
      </c>
      <c r="J64" s="36">
        <f>'[1]Місто'!I94</f>
        <v>0</v>
      </c>
      <c r="K64" s="36"/>
      <c r="L64" s="36"/>
      <c r="M64" s="36">
        <f>'[1]Місто'!L94</f>
        <v>0</v>
      </c>
      <c r="N64" s="52">
        <f t="shared" si="10"/>
        <v>9209185</v>
      </c>
      <c r="O64" s="50"/>
      <c r="P64" s="56"/>
    </row>
    <row r="65" spans="1:16" ht="52.5" customHeight="1">
      <c r="A65" s="68" t="s">
        <v>540</v>
      </c>
      <c r="B65" s="37" t="s">
        <v>49</v>
      </c>
      <c r="C65" s="63" t="s">
        <v>543</v>
      </c>
      <c r="D65" s="36">
        <v>670531</v>
      </c>
      <c r="E65" s="36">
        <f>'[1]Місто'!D94</f>
        <v>460599</v>
      </c>
      <c r="F65" s="36">
        <f>'[1]Місто'!E94</f>
        <v>15124</v>
      </c>
      <c r="G65" s="36">
        <f>H65+K65</f>
        <v>11600</v>
      </c>
      <c r="H65" s="36">
        <f>'[1]Місто'!G94</f>
        <v>0</v>
      </c>
      <c r="I65" s="36">
        <f>'[1]Місто'!H94</f>
        <v>0</v>
      </c>
      <c r="J65" s="36">
        <f>'[1]Місто'!I94</f>
        <v>0</v>
      </c>
      <c r="K65" s="36">
        <f>'[1]Місто'!J94</f>
        <v>11600</v>
      </c>
      <c r="L65" s="36">
        <f>'[1]Місто'!K94</f>
        <v>11600</v>
      </c>
      <c r="M65" s="36">
        <f>'[1]Місто'!L94</f>
        <v>0</v>
      </c>
      <c r="N65" s="52">
        <f t="shared" si="10"/>
        <v>682131</v>
      </c>
      <c r="O65" s="50"/>
      <c r="P65" s="56"/>
    </row>
    <row r="66" spans="1:16" ht="81.75" customHeight="1">
      <c r="A66" s="68" t="s">
        <v>253</v>
      </c>
      <c r="B66" s="37" t="s">
        <v>50</v>
      </c>
      <c r="C66" s="63" t="s">
        <v>5</v>
      </c>
      <c r="D66" s="36">
        <f>'[1]Місто'!C95</f>
        <v>1679278</v>
      </c>
      <c r="E66" s="36">
        <f>'[1]Місто'!D95</f>
        <v>1162561</v>
      </c>
      <c r="F66" s="36">
        <f>'[1]Місто'!E95</f>
        <v>29975</v>
      </c>
      <c r="G66" s="36">
        <f>'[1]Місто'!F95</f>
        <v>55200</v>
      </c>
      <c r="H66" s="36">
        <f>'[1]Місто'!G95</f>
        <v>0</v>
      </c>
      <c r="I66" s="36">
        <f>'[1]Місто'!H95</f>
        <v>0</v>
      </c>
      <c r="J66" s="36">
        <f>'[1]Місто'!I95</f>
        <v>0</v>
      </c>
      <c r="K66" s="36">
        <f>'[1]Місто'!J95</f>
        <v>55200</v>
      </c>
      <c r="L66" s="36">
        <f>'[1]Місто'!K95</f>
        <v>55200</v>
      </c>
      <c r="M66" s="36">
        <f>'[1]Місто'!L95</f>
        <v>0</v>
      </c>
      <c r="N66" s="52">
        <f t="shared" si="10"/>
        <v>1734478</v>
      </c>
      <c r="O66" s="50"/>
      <c r="P66" s="56"/>
    </row>
    <row r="67" spans="1:16" ht="38.25" hidden="1">
      <c r="A67" s="68" t="s">
        <v>459</v>
      </c>
      <c r="B67" s="37" t="s">
        <v>51</v>
      </c>
      <c r="C67" s="63" t="s">
        <v>254</v>
      </c>
      <c r="D67" s="36">
        <f>'[1]Місто'!C96</f>
        <v>0</v>
      </c>
      <c r="E67" s="36">
        <f>'[1]Місто'!D96</f>
        <v>0</v>
      </c>
      <c r="F67" s="36">
        <f>'[1]Місто'!E96</f>
        <v>0</v>
      </c>
      <c r="G67" s="36">
        <f>'[1]Місто'!F96</f>
        <v>0</v>
      </c>
      <c r="H67" s="36">
        <f>'[1]Місто'!G96</f>
        <v>0</v>
      </c>
      <c r="I67" s="36">
        <f>'[1]Місто'!H96</f>
        <v>0</v>
      </c>
      <c r="J67" s="36">
        <f>'[1]Місто'!I96</f>
        <v>0</v>
      </c>
      <c r="K67" s="36">
        <f>'[1]Місто'!J96</f>
        <v>0</v>
      </c>
      <c r="L67" s="36">
        <f>'[1]Місто'!K96</f>
        <v>0</v>
      </c>
      <c r="M67" s="36">
        <f>'[1]Місто'!L96</f>
        <v>0</v>
      </c>
      <c r="N67" s="52">
        <f t="shared" si="10"/>
        <v>0</v>
      </c>
      <c r="O67" s="50"/>
      <c r="P67" s="56"/>
    </row>
    <row r="68" spans="1:16" ht="38.25">
      <c r="A68" s="68" t="s">
        <v>460</v>
      </c>
      <c r="B68" s="37" t="s">
        <v>92</v>
      </c>
      <c r="C68" s="57" t="s">
        <v>114</v>
      </c>
      <c r="D68" s="36">
        <f>'[1]Місто'!C97</f>
        <v>3146037</v>
      </c>
      <c r="E68" s="36">
        <f>'[1]Місто'!D97</f>
        <v>0</v>
      </c>
      <c r="F68" s="36">
        <f>'[1]Місто'!E97</f>
        <v>0</v>
      </c>
      <c r="G68" s="36">
        <f>'[1]Місто'!F97</f>
        <v>0</v>
      </c>
      <c r="H68" s="36">
        <f>'[1]Місто'!G97</f>
        <v>0</v>
      </c>
      <c r="I68" s="36">
        <f>'[1]Місто'!H97</f>
        <v>0</v>
      </c>
      <c r="J68" s="36">
        <f>'[1]Місто'!I97</f>
        <v>0</v>
      </c>
      <c r="K68" s="36">
        <f>'[1]Місто'!J97</f>
        <v>0</v>
      </c>
      <c r="L68" s="36">
        <f>'[1]Місто'!K97</f>
        <v>0</v>
      </c>
      <c r="M68" s="36">
        <f>'[1]Місто'!L97</f>
        <v>0</v>
      </c>
      <c r="N68" s="52">
        <f t="shared" si="10"/>
        <v>3146037</v>
      </c>
      <c r="O68" s="50"/>
      <c r="P68" s="56"/>
    </row>
    <row r="69" spans="1:16" s="54" customFormat="1" ht="25.5">
      <c r="A69" s="68" t="s">
        <v>255</v>
      </c>
      <c r="B69" s="37" t="s">
        <v>95</v>
      </c>
      <c r="C69" s="63" t="s">
        <v>207</v>
      </c>
      <c r="D69" s="36">
        <f>'[1]Місто'!C99</f>
        <v>0</v>
      </c>
      <c r="E69" s="36">
        <f>'[1]Місто'!D99</f>
        <v>0</v>
      </c>
      <c r="F69" s="36">
        <f>'[1]Місто'!E99</f>
        <v>0</v>
      </c>
      <c r="G69" s="36">
        <f>H69+K69</f>
        <v>11179599</v>
      </c>
      <c r="H69" s="36">
        <f>'[1]Місто'!G99</f>
        <v>0</v>
      </c>
      <c r="I69" s="36">
        <f>'[1]Місто'!H99</f>
        <v>0</v>
      </c>
      <c r="J69" s="36">
        <f>'[1]Місто'!I99</f>
        <v>0</v>
      </c>
      <c r="K69" s="36">
        <f>'[1]Місто'!J99</f>
        <v>11179599</v>
      </c>
      <c r="L69" s="36">
        <f>'[1]Місто'!K99</f>
        <v>11179599</v>
      </c>
      <c r="M69" s="36">
        <f>'[1]Місто'!L99</f>
        <v>0</v>
      </c>
      <c r="N69" s="52">
        <f t="shared" si="10"/>
        <v>11179599</v>
      </c>
      <c r="O69" s="50"/>
      <c r="P69" s="53"/>
    </row>
    <row r="70" spans="1:15" s="3" customFormat="1" ht="41.25" customHeight="1">
      <c r="A70" s="86" t="s">
        <v>256</v>
      </c>
      <c r="B70" s="86" t="s">
        <v>184</v>
      </c>
      <c r="C70" s="87" t="s">
        <v>156</v>
      </c>
      <c r="D70" s="48">
        <f>D71</f>
        <v>889571367</v>
      </c>
      <c r="E70" s="48">
        <f aca="true" t="shared" si="15" ref="E70:M70">E71</f>
        <v>32300872</v>
      </c>
      <c r="F70" s="48">
        <f t="shared" si="15"/>
        <v>2021527</v>
      </c>
      <c r="G70" s="48">
        <f t="shared" si="15"/>
        <v>5252853</v>
      </c>
      <c r="H70" s="48">
        <f t="shared" si="15"/>
        <v>170562</v>
      </c>
      <c r="I70" s="48">
        <f t="shared" si="15"/>
        <v>108917</v>
      </c>
      <c r="J70" s="48">
        <f t="shared" si="15"/>
        <v>0</v>
      </c>
      <c r="K70" s="48">
        <f t="shared" si="15"/>
        <v>5082291</v>
      </c>
      <c r="L70" s="48">
        <f t="shared" si="15"/>
        <v>5082291</v>
      </c>
      <c r="M70" s="48">
        <f t="shared" si="15"/>
        <v>167200</v>
      </c>
      <c r="N70" s="49">
        <f t="shared" si="10"/>
        <v>894824220</v>
      </c>
      <c r="O70" s="50">
        <f>N70-'[1]Місто'!$M$105</f>
        <v>0</v>
      </c>
    </row>
    <row r="71" spans="1:15" s="3" customFormat="1" ht="25.5">
      <c r="A71" s="81" t="s">
        <v>257</v>
      </c>
      <c r="B71" s="40"/>
      <c r="C71" s="66" t="s">
        <v>156</v>
      </c>
      <c r="D71" s="35">
        <f>SUM(D72:D115)-D97</f>
        <v>889571367</v>
      </c>
      <c r="E71" s="35">
        <f aca="true" t="shared" si="16" ref="E71:M71">SUM(E72:E115)</f>
        <v>32300872</v>
      </c>
      <c r="F71" s="35">
        <f t="shared" si="16"/>
        <v>2021527</v>
      </c>
      <c r="G71" s="35">
        <f t="shared" si="16"/>
        <v>5252853</v>
      </c>
      <c r="H71" s="35">
        <f t="shared" si="16"/>
        <v>170562</v>
      </c>
      <c r="I71" s="35">
        <f t="shared" si="16"/>
        <v>108917</v>
      </c>
      <c r="J71" s="35">
        <f t="shared" si="16"/>
        <v>0</v>
      </c>
      <c r="K71" s="35">
        <f t="shared" si="16"/>
        <v>5082291</v>
      </c>
      <c r="L71" s="35">
        <f t="shared" si="16"/>
        <v>5082291</v>
      </c>
      <c r="M71" s="35">
        <f t="shared" si="16"/>
        <v>167200</v>
      </c>
      <c r="N71" s="52">
        <f t="shared" si="10"/>
        <v>894824220</v>
      </c>
      <c r="O71" s="50"/>
    </row>
    <row r="72" spans="1:15" s="3" customFormat="1" ht="25.5">
      <c r="A72" s="68" t="s">
        <v>4</v>
      </c>
      <c r="B72" s="37" t="s">
        <v>39</v>
      </c>
      <c r="C72" s="69" t="s">
        <v>384</v>
      </c>
      <c r="D72" s="36">
        <f>'[1]Місто'!C107</f>
        <v>26609561</v>
      </c>
      <c r="E72" s="36">
        <f>'[1]Місто'!D107</f>
        <v>18423317</v>
      </c>
      <c r="F72" s="36">
        <f>'[1]Місто'!E107</f>
        <v>730028</v>
      </c>
      <c r="G72" s="36">
        <f aca="true" t="shared" si="17" ref="G72:G77">H72+K72</f>
        <v>523900</v>
      </c>
      <c r="H72" s="36">
        <f>'[1]Місто'!G107</f>
        <v>0</v>
      </c>
      <c r="I72" s="36">
        <f>'[1]Місто'!H107</f>
        <v>0</v>
      </c>
      <c r="J72" s="36">
        <f>'[1]Місто'!I107</f>
        <v>0</v>
      </c>
      <c r="K72" s="36">
        <f>'[1]Місто'!J107</f>
        <v>523900</v>
      </c>
      <c r="L72" s="36">
        <f>'[1]Місто'!K107</f>
        <v>523900</v>
      </c>
      <c r="M72" s="36">
        <f>'[1]Місто'!L107</f>
        <v>0</v>
      </c>
      <c r="N72" s="52">
        <f t="shared" si="10"/>
        <v>27133461</v>
      </c>
      <c r="O72" s="50"/>
    </row>
    <row r="73" spans="1:15" s="3" customFormat="1" ht="63.75" customHeight="1">
      <c r="A73" s="9" t="s">
        <v>258</v>
      </c>
      <c r="B73" s="9" t="s">
        <v>35</v>
      </c>
      <c r="C73" s="14" t="s">
        <v>647</v>
      </c>
      <c r="D73" s="26">
        <f>'[1]Місто'!C109</f>
        <v>1101397</v>
      </c>
      <c r="E73" s="26"/>
      <c r="F73" s="26"/>
      <c r="G73" s="26">
        <f t="shared" si="17"/>
        <v>0</v>
      </c>
      <c r="H73" s="26"/>
      <c r="I73" s="26"/>
      <c r="J73" s="26"/>
      <c r="K73" s="26"/>
      <c r="L73" s="26"/>
      <c r="M73" s="26"/>
      <c r="N73" s="25">
        <f>D73+G73</f>
        <v>1101397</v>
      </c>
      <c r="O73" s="50"/>
    </row>
    <row r="74" spans="1:15" s="3" customFormat="1" ht="209.25" customHeight="1">
      <c r="A74" s="9" t="s">
        <v>434</v>
      </c>
      <c r="B74" s="9" t="s">
        <v>81</v>
      </c>
      <c r="C74" s="38" t="s">
        <v>259</v>
      </c>
      <c r="D74" s="26">
        <f>'[1]Місто'!$C$112</f>
        <v>89087842</v>
      </c>
      <c r="E74" s="26"/>
      <c r="F74" s="26"/>
      <c r="G74" s="26">
        <f t="shared" si="17"/>
        <v>0</v>
      </c>
      <c r="H74" s="26"/>
      <c r="I74" s="26"/>
      <c r="J74" s="26"/>
      <c r="K74" s="26"/>
      <c r="L74" s="26"/>
      <c r="M74" s="26"/>
      <c r="N74" s="25">
        <f>D74+G74</f>
        <v>89087842</v>
      </c>
      <c r="O74" s="50"/>
    </row>
    <row r="75" spans="1:15" s="3" customFormat="1" ht="201.75" customHeight="1">
      <c r="A75" s="9" t="s">
        <v>461</v>
      </c>
      <c r="B75" s="9" t="s">
        <v>83</v>
      </c>
      <c r="C75" s="38" t="s">
        <v>260</v>
      </c>
      <c r="D75" s="26">
        <f>'[1]Місто'!$C$114</f>
        <v>113229</v>
      </c>
      <c r="E75" s="26"/>
      <c r="F75" s="26"/>
      <c r="G75" s="26">
        <f t="shared" si="17"/>
        <v>0</v>
      </c>
      <c r="H75" s="26"/>
      <c r="I75" s="26"/>
      <c r="J75" s="26"/>
      <c r="K75" s="26"/>
      <c r="L75" s="26"/>
      <c r="M75" s="26"/>
      <c r="N75" s="25">
        <f>D75+G75</f>
        <v>113229</v>
      </c>
      <c r="O75" s="50"/>
    </row>
    <row r="76" spans="1:15" s="3" customFormat="1" ht="202.5" customHeight="1">
      <c r="A76" s="9" t="s">
        <v>435</v>
      </c>
      <c r="B76" s="9" t="s">
        <v>84</v>
      </c>
      <c r="C76" s="38" t="s">
        <v>261</v>
      </c>
      <c r="D76" s="26">
        <f>'[1]Місто'!C116</f>
        <v>2019224</v>
      </c>
      <c r="E76" s="26"/>
      <c r="F76" s="26"/>
      <c r="G76" s="26">
        <f t="shared" si="17"/>
        <v>167200</v>
      </c>
      <c r="H76" s="26"/>
      <c r="I76" s="26"/>
      <c r="J76" s="26"/>
      <c r="K76" s="26">
        <f>'[1]Місто'!J116</f>
        <v>167200</v>
      </c>
      <c r="L76" s="26">
        <f>'[1]Місто'!K116</f>
        <v>167200</v>
      </c>
      <c r="M76" s="26">
        <f>'[1]Місто'!L116</f>
        <v>167200</v>
      </c>
      <c r="N76" s="25">
        <f>D76+G76</f>
        <v>2186424</v>
      </c>
      <c r="O76" s="50"/>
    </row>
    <row r="77" spans="1:15" s="3" customFormat="1" ht="337.5" customHeight="1">
      <c r="A77" s="9" t="s">
        <v>436</v>
      </c>
      <c r="B77" s="76" t="s">
        <v>85</v>
      </c>
      <c r="C77" s="77" t="s">
        <v>648</v>
      </c>
      <c r="D77" s="78">
        <f>'[1]Місто'!$C$118</f>
        <v>11192810</v>
      </c>
      <c r="E77" s="78"/>
      <c r="F77" s="78"/>
      <c r="G77" s="78">
        <f t="shared" si="17"/>
        <v>0</v>
      </c>
      <c r="H77" s="78"/>
      <c r="I77" s="78"/>
      <c r="J77" s="78"/>
      <c r="K77" s="78"/>
      <c r="L77" s="78"/>
      <c r="M77" s="78"/>
      <c r="N77" s="72">
        <f>D77+G77</f>
        <v>11192810</v>
      </c>
      <c r="O77" s="50"/>
    </row>
    <row r="78" spans="1:15" s="3" customFormat="1" ht="237" customHeight="1">
      <c r="A78" s="73"/>
      <c r="B78" s="73"/>
      <c r="C78" s="79" t="s">
        <v>649</v>
      </c>
      <c r="D78" s="75"/>
      <c r="E78" s="75"/>
      <c r="F78" s="75"/>
      <c r="G78" s="75"/>
      <c r="H78" s="75"/>
      <c r="I78" s="75"/>
      <c r="J78" s="75"/>
      <c r="K78" s="75"/>
      <c r="L78" s="75"/>
      <c r="M78" s="75"/>
      <c r="N78" s="71"/>
      <c r="O78" s="50"/>
    </row>
    <row r="79" spans="1:15" s="3" customFormat="1" ht="384">
      <c r="A79" s="76" t="s">
        <v>437</v>
      </c>
      <c r="B79" s="76" t="s">
        <v>86</v>
      </c>
      <c r="C79" s="77" t="s">
        <v>262</v>
      </c>
      <c r="D79" s="78">
        <f>'[1]Місто'!$C$121</f>
        <v>3661</v>
      </c>
      <c r="E79" s="78"/>
      <c r="F79" s="78"/>
      <c r="G79" s="78">
        <f aca="true" t="shared" si="18" ref="G79:G91">H79+K79</f>
        <v>0</v>
      </c>
      <c r="H79" s="78"/>
      <c r="I79" s="78"/>
      <c r="J79" s="78"/>
      <c r="K79" s="78"/>
      <c r="L79" s="78"/>
      <c r="M79" s="78"/>
      <c r="N79" s="72">
        <f aca="true" t="shared" si="19" ref="N79:N94">D79+G79</f>
        <v>3661</v>
      </c>
      <c r="O79" s="50"/>
    </row>
    <row r="80" spans="1:15" s="3" customFormat="1" ht="48" customHeight="1">
      <c r="A80" s="73"/>
      <c r="B80" s="73"/>
      <c r="C80" s="74" t="s">
        <v>77</v>
      </c>
      <c r="D80" s="75"/>
      <c r="E80" s="75"/>
      <c r="F80" s="75"/>
      <c r="G80" s="75">
        <f t="shared" si="18"/>
        <v>0</v>
      </c>
      <c r="H80" s="75"/>
      <c r="I80" s="75"/>
      <c r="J80" s="75"/>
      <c r="K80" s="75"/>
      <c r="L80" s="75"/>
      <c r="M80" s="75"/>
      <c r="N80" s="71">
        <f t="shared" si="19"/>
        <v>0</v>
      </c>
      <c r="O80" s="50"/>
    </row>
    <row r="81" spans="1:15" s="3" customFormat="1" ht="101.25" customHeight="1">
      <c r="A81" s="9" t="s">
        <v>438</v>
      </c>
      <c r="B81" s="9" t="s">
        <v>87</v>
      </c>
      <c r="C81" s="39" t="s">
        <v>263</v>
      </c>
      <c r="D81" s="26">
        <f>'[1]Місто'!$C$124</f>
        <v>4004426</v>
      </c>
      <c r="E81" s="26"/>
      <c r="F81" s="26"/>
      <c r="G81" s="26">
        <f t="shared" si="18"/>
        <v>0</v>
      </c>
      <c r="H81" s="26"/>
      <c r="I81" s="26"/>
      <c r="J81" s="26"/>
      <c r="K81" s="26"/>
      <c r="L81" s="26"/>
      <c r="M81" s="26"/>
      <c r="N81" s="25">
        <f t="shared" si="19"/>
        <v>4004426</v>
      </c>
      <c r="O81" s="50"/>
    </row>
    <row r="82" spans="1:15" s="3" customFormat="1" ht="96">
      <c r="A82" s="9" t="s">
        <v>439</v>
      </c>
      <c r="B82" s="9" t="s">
        <v>88</v>
      </c>
      <c r="C82" s="39" t="s">
        <v>264</v>
      </c>
      <c r="D82" s="26">
        <f>'[1]Місто'!$C$126</f>
        <v>4476</v>
      </c>
      <c r="E82" s="26"/>
      <c r="F82" s="26"/>
      <c r="G82" s="26">
        <f t="shared" si="18"/>
        <v>0</v>
      </c>
      <c r="H82" s="26"/>
      <c r="I82" s="26"/>
      <c r="J82" s="26"/>
      <c r="K82" s="26"/>
      <c r="L82" s="26"/>
      <c r="M82" s="26"/>
      <c r="N82" s="25">
        <f t="shared" si="19"/>
        <v>4476</v>
      </c>
      <c r="O82" s="50"/>
    </row>
    <row r="83" spans="1:15" s="3" customFormat="1" ht="72" customHeight="1">
      <c r="A83" s="9" t="s">
        <v>440</v>
      </c>
      <c r="B83" s="9" t="s">
        <v>89</v>
      </c>
      <c r="C83" s="39" t="s">
        <v>265</v>
      </c>
      <c r="D83" s="26">
        <f>'[1]Місто'!$C$128</f>
        <v>67550</v>
      </c>
      <c r="E83" s="26"/>
      <c r="F83" s="26"/>
      <c r="G83" s="26">
        <f t="shared" si="18"/>
        <v>0</v>
      </c>
      <c r="H83" s="26"/>
      <c r="I83" s="26"/>
      <c r="J83" s="26"/>
      <c r="K83" s="26"/>
      <c r="L83" s="26"/>
      <c r="M83" s="26"/>
      <c r="N83" s="25">
        <f t="shared" si="19"/>
        <v>67550</v>
      </c>
      <c r="O83" s="50"/>
    </row>
    <row r="84" spans="1:15" s="3" customFormat="1" ht="25.5">
      <c r="A84" s="9" t="s">
        <v>441</v>
      </c>
      <c r="B84" s="9" t="s">
        <v>34</v>
      </c>
      <c r="C84" s="14" t="s">
        <v>266</v>
      </c>
      <c r="D84" s="26">
        <f>'[1]Місто'!$C$130</f>
        <v>4052202</v>
      </c>
      <c r="E84" s="26"/>
      <c r="F84" s="26"/>
      <c r="G84" s="26">
        <f t="shared" si="18"/>
        <v>0</v>
      </c>
      <c r="H84" s="26"/>
      <c r="I84" s="26"/>
      <c r="J84" s="26"/>
      <c r="K84" s="26"/>
      <c r="L84" s="26"/>
      <c r="M84" s="26"/>
      <c r="N84" s="25">
        <f t="shared" si="19"/>
        <v>4052202</v>
      </c>
      <c r="O84" s="50"/>
    </row>
    <row r="85" spans="1:15" s="3" customFormat="1" ht="25.5">
      <c r="A85" s="9" t="s">
        <v>442</v>
      </c>
      <c r="B85" s="9" t="s">
        <v>79</v>
      </c>
      <c r="C85" s="14" t="s">
        <v>650</v>
      </c>
      <c r="D85" s="26">
        <f>'[1]Місто'!$C$132</f>
        <v>4949868</v>
      </c>
      <c r="E85" s="26"/>
      <c r="F85" s="26"/>
      <c r="G85" s="26">
        <f t="shared" si="18"/>
        <v>0</v>
      </c>
      <c r="H85" s="26"/>
      <c r="I85" s="26"/>
      <c r="J85" s="26"/>
      <c r="K85" s="26"/>
      <c r="L85" s="26"/>
      <c r="M85" s="26"/>
      <c r="N85" s="25">
        <f t="shared" si="19"/>
        <v>4949868</v>
      </c>
      <c r="O85" s="50"/>
    </row>
    <row r="86" spans="1:15" s="3" customFormat="1" ht="38.25">
      <c r="A86" s="9" t="s">
        <v>443</v>
      </c>
      <c r="B86" s="9" t="s">
        <v>80</v>
      </c>
      <c r="C86" s="14" t="s">
        <v>0</v>
      </c>
      <c r="D86" s="26">
        <f>'[1]Місто'!$C$134</f>
        <v>25213</v>
      </c>
      <c r="E86" s="26"/>
      <c r="F86" s="26"/>
      <c r="G86" s="26">
        <f t="shared" si="18"/>
        <v>0</v>
      </c>
      <c r="H86" s="26"/>
      <c r="I86" s="26"/>
      <c r="J86" s="26"/>
      <c r="K86" s="26"/>
      <c r="L86" s="26"/>
      <c r="M86" s="26"/>
      <c r="N86" s="25">
        <f t="shared" si="19"/>
        <v>25213</v>
      </c>
      <c r="O86" s="50"/>
    </row>
    <row r="87" spans="1:15" s="3" customFormat="1" ht="24.75" customHeight="1">
      <c r="A87" s="9" t="s">
        <v>444</v>
      </c>
      <c r="B87" s="9" t="s">
        <v>74</v>
      </c>
      <c r="C87" s="14" t="s">
        <v>267</v>
      </c>
      <c r="D87" s="26">
        <f>'[1]Місто'!$C$136</f>
        <v>6625727</v>
      </c>
      <c r="E87" s="26"/>
      <c r="F87" s="26"/>
      <c r="G87" s="26">
        <f t="shared" si="18"/>
        <v>0</v>
      </c>
      <c r="H87" s="26"/>
      <c r="I87" s="26"/>
      <c r="J87" s="26"/>
      <c r="K87" s="26"/>
      <c r="L87" s="26"/>
      <c r="M87" s="26"/>
      <c r="N87" s="25">
        <f t="shared" si="19"/>
        <v>6625727</v>
      </c>
      <c r="O87" s="50"/>
    </row>
    <row r="88" spans="1:15" s="3" customFormat="1" ht="27" customHeight="1">
      <c r="A88" s="9" t="s">
        <v>445</v>
      </c>
      <c r="B88" s="9" t="s">
        <v>75</v>
      </c>
      <c r="C88" s="14" t="s">
        <v>268</v>
      </c>
      <c r="D88" s="26">
        <f>'[1]Місто'!$C$138</f>
        <v>88567814</v>
      </c>
      <c r="E88" s="26"/>
      <c r="F88" s="26"/>
      <c r="G88" s="26">
        <f t="shared" si="18"/>
        <v>0</v>
      </c>
      <c r="H88" s="26"/>
      <c r="I88" s="26"/>
      <c r="J88" s="26"/>
      <c r="K88" s="26"/>
      <c r="L88" s="26"/>
      <c r="M88" s="26"/>
      <c r="N88" s="25">
        <f t="shared" si="19"/>
        <v>88567814</v>
      </c>
      <c r="O88" s="50"/>
    </row>
    <row r="89" spans="1:15" s="3" customFormat="1" ht="25.5">
      <c r="A89" s="9" t="s">
        <v>446</v>
      </c>
      <c r="B89" s="9" t="s">
        <v>76</v>
      </c>
      <c r="C89" s="14" t="s">
        <v>269</v>
      </c>
      <c r="D89" s="26">
        <f>'[1]Місто'!$C$140</f>
        <v>314682124</v>
      </c>
      <c r="E89" s="26"/>
      <c r="F89" s="26"/>
      <c r="G89" s="26">
        <f t="shared" si="18"/>
        <v>0</v>
      </c>
      <c r="H89" s="26"/>
      <c r="I89" s="26"/>
      <c r="J89" s="26"/>
      <c r="K89" s="26"/>
      <c r="L89" s="26"/>
      <c r="M89" s="26"/>
      <c r="N89" s="25">
        <f t="shared" si="19"/>
        <v>314682124</v>
      </c>
      <c r="O89" s="50"/>
    </row>
    <row r="90" spans="1:15" s="3" customFormat="1" ht="40.5" customHeight="1">
      <c r="A90" s="9" t="s">
        <v>462</v>
      </c>
      <c r="B90" s="9" t="s">
        <v>67</v>
      </c>
      <c r="C90" s="61" t="s">
        <v>270</v>
      </c>
      <c r="D90" s="26">
        <f>'[1]Місто'!$C$142</f>
        <v>29614163</v>
      </c>
      <c r="E90" s="26"/>
      <c r="F90" s="26"/>
      <c r="G90" s="26">
        <f t="shared" si="18"/>
        <v>0</v>
      </c>
      <c r="H90" s="26"/>
      <c r="I90" s="26"/>
      <c r="J90" s="26"/>
      <c r="K90" s="26"/>
      <c r="L90" s="26"/>
      <c r="M90" s="26"/>
      <c r="N90" s="25">
        <f t="shared" si="19"/>
        <v>29614163</v>
      </c>
      <c r="O90" s="50"/>
    </row>
    <row r="91" spans="1:15" s="3" customFormat="1" ht="27.75" customHeight="1">
      <c r="A91" s="9" t="s">
        <v>447</v>
      </c>
      <c r="B91" s="9" t="s">
        <v>93</v>
      </c>
      <c r="C91" s="14" t="s">
        <v>271</v>
      </c>
      <c r="D91" s="26">
        <f>'[1]Місто'!$C$144</f>
        <v>68491986</v>
      </c>
      <c r="E91" s="26"/>
      <c r="F91" s="26"/>
      <c r="G91" s="26">
        <f t="shared" si="18"/>
        <v>0</v>
      </c>
      <c r="H91" s="26"/>
      <c r="I91" s="26"/>
      <c r="J91" s="26"/>
      <c r="K91" s="26"/>
      <c r="L91" s="26"/>
      <c r="M91" s="26"/>
      <c r="N91" s="25">
        <f t="shared" si="19"/>
        <v>68491986</v>
      </c>
      <c r="O91" s="50"/>
    </row>
    <row r="92" spans="1:15" s="3" customFormat="1" ht="25.5" customHeight="1">
      <c r="A92" s="9" t="s">
        <v>448</v>
      </c>
      <c r="B92" s="9" t="s">
        <v>134</v>
      </c>
      <c r="C92" s="14" t="s">
        <v>272</v>
      </c>
      <c r="D92" s="26">
        <f>'[1]Місто'!$C$146</f>
        <v>9207533</v>
      </c>
      <c r="E92" s="26"/>
      <c r="F92" s="26"/>
      <c r="G92" s="26"/>
      <c r="H92" s="26"/>
      <c r="I92" s="26"/>
      <c r="J92" s="26"/>
      <c r="K92" s="26"/>
      <c r="L92" s="26"/>
      <c r="M92" s="26"/>
      <c r="N92" s="25">
        <f t="shared" si="19"/>
        <v>9207533</v>
      </c>
      <c r="O92" s="50"/>
    </row>
    <row r="93" spans="1:16" ht="25.5">
      <c r="A93" s="9" t="s">
        <v>449</v>
      </c>
      <c r="B93" s="9" t="s">
        <v>122</v>
      </c>
      <c r="C93" s="14" t="s">
        <v>273</v>
      </c>
      <c r="D93" s="26">
        <f>'[1]Місто'!$C$148</f>
        <v>1423762</v>
      </c>
      <c r="E93" s="26"/>
      <c r="F93" s="26"/>
      <c r="G93" s="26"/>
      <c r="H93" s="26"/>
      <c r="I93" s="26"/>
      <c r="J93" s="26"/>
      <c r="K93" s="26"/>
      <c r="L93" s="26"/>
      <c r="M93" s="26"/>
      <c r="N93" s="25">
        <f t="shared" si="19"/>
        <v>1423762</v>
      </c>
      <c r="O93" s="50"/>
      <c r="P93" s="56"/>
    </row>
    <row r="94" spans="1:15" s="3" customFormat="1" ht="28.5" customHeight="1">
      <c r="A94" s="9" t="s">
        <v>450</v>
      </c>
      <c r="B94" s="9" t="s">
        <v>90</v>
      </c>
      <c r="C94" s="14" t="s">
        <v>274</v>
      </c>
      <c r="D94" s="26">
        <f>'[1]Місто'!$C$150</f>
        <v>18550556</v>
      </c>
      <c r="E94" s="26"/>
      <c r="F94" s="26"/>
      <c r="G94" s="26">
        <f>H94+K94</f>
        <v>0</v>
      </c>
      <c r="H94" s="26"/>
      <c r="I94" s="26"/>
      <c r="J94" s="26"/>
      <c r="K94" s="26"/>
      <c r="L94" s="26"/>
      <c r="M94" s="26"/>
      <c r="N94" s="25">
        <f t="shared" si="19"/>
        <v>18550556</v>
      </c>
      <c r="O94" s="50"/>
    </row>
    <row r="95" spans="1:16" ht="38.25">
      <c r="A95" s="9" t="s">
        <v>451</v>
      </c>
      <c r="B95" s="9" t="s">
        <v>68</v>
      </c>
      <c r="C95" s="61" t="s">
        <v>275</v>
      </c>
      <c r="D95" s="26">
        <f>'[1]Місто'!$C$152</f>
        <v>37536204</v>
      </c>
      <c r="E95" s="26"/>
      <c r="F95" s="26"/>
      <c r="G95" s="26">
        <f>H95+K95</f>
        <v>0</v>
      </c>
      <c r="H95" s="26"/>
      <c r="I95" s="26"/>
      <c r="J95" s="26"/>
      <c r="K95" s="26"/>
      <c r="L95" s="26"/>
      <c r="M95" s="26"/>
      <c r="N95" s="25">
        <f aca="true" t="shared" si="20" ref="N95:N115">D95+G95</f>
        <v>37536204</v>
      </c>
      <c r="O95" s="50"/>
      <c r="P95" s="56"/>
    </row>
    <row r="96" spans="1:16" ht="51">
      <c r="A96" s="9" t="s">
        <v>452</v>
      </c>
      <c r="B96" s="9" t="s">
        <v>121</v>
      </c>
      <c r="C96" s="4" t="s">
        <v>276</v>
      </c>
      <c r="D96" s="26">
        <f>'[1]Місто'!$C$154</f>
        <v>74585</v>
      </c>
      <c r="E96" s="26"/>
      <c r="F96" s="26"/>
      <c r="G96" s="26">
        <f>H96+K96</f>
        <v>0</v>
      </c>
      <c r="H96" s="26"/>
      <c r="I96" s="26"/>
      <c r="J96" s="26"/>
      <c r="K96" s="26"/>
      <c r="L96" s="26"/>
      <c r="M96" s="26"/>
      <c r="N96" s="25">
        <f t="shared" si="20"/>
        <v>74585</v>
      </c>
      <c r="O96" s="50"/>
      <c r="P96" s="56"/>
    </row>
    <row r="97" spans="1:16" ht="27.75" customHeight="1">
      <c r="A97" s="141" t="s">
        <v>546</v>
      </c>
      <c r="B97" s="142" t="s">
        <v>52</v>
      </c>
      <c r="C97" s="143" t="s">
        <v>425</v>
      </c>
      <c r="D97" s="144">
        <f>D98</f>
        <v>11634400</v>
      </c>
      <c r="E97" s="144"/>
      <c r="F97" s="144"/>
      <c r="G97" s="144"/>
      <c r="H97" s="144"/>
      <c r="I97" s="144"/>
      <c r="J97" s="144"/>
      <c r="K97" s="144"/>
      <c r="L97" s="144"/>
      <c r="M97" s="144"/>
      <c r="N97" s="145">
        <f t="shared" si="20"/>
        <v>11634400</v>
      </c>
      <c r="O97" s="50"/>
      <c r="P97" s="56"/>
    </row>
    <row r="98" spans="1:15" s="3" customFormat="1" ht="37.5" customHeight="1">
      <c r="A98" s="68" t="s">
        <v>495</v>
      </c>
      <c r="B98" s="37" t="s">
        <v>52</v>
      </c>
      <c r="C98" s="4" t="s">
        <v>646</v>
      </c>
      <c r="D98" s="36">
        <f>'[1]Місто'!$C$156</f>
        <v>11634400</v>
      </c>
      <c r="E98" s="36"/>
      <c r="F98" s="36"/>
      <c r="G98" s="36">
        <f>H98+K98</f>
        <v>0</v>
      </c>
      <c r="H98" s="36"/>
      <c r="I98" s="36"/>
      <c r="J98" s="36"/>
      <c r="K98" s="36"/>
      <c r="L98" s="36">
        <f>K98</f>
        <v>0</v>
      </c>
      <c r="M98" s="36">
        <f>L98</f>
        <v>0</v>
      </c>
      <c r="N98" s="52">
        <f t="shared" si="20"/>
        <v>11634400</v>
      </c>
      <c r="O98" s="50"/>
    </row>
    <row r="99" spans="1:16" ht="25.5" hidden="1">
      <c r="A99" s="37"/>
      <c r="B99" s="37"/>
      <c r="C99" s="63" t="s">
        <v>139</v>
      </c>
      <c r="D99" s="36"/>
      <c r="E99" s="36"/>
      <c r="F99" s="36"/>
      <c r="G99" s="36"/>
      <c r="H99" s="36"/>
      <c r="I99" s="36"/>
      <c r="J99" s="36"/>
      <c r="K99" s="36"/>
      <c r="L99" s="36"/>
      <c r="M99" s="36"/>
      <c r="N99" s="52">
        <f t="shared" si="20"/>
        <v>0</v>
      </c>
      <c r="O99" s="50"/>
      <c r="P99" s="56"/>
    </row>
    <row r="100" spans="1:16" ht="76.5">
      <c r="A100" s="9" t="s">
        <v>453</v>
      </c>
      <c r="B100" s="9" t="s">
        <v>123</v>
      </c>
      <c r="C100" s="4" t="s">
        <v>78</v>
      </c>
      <c r="D100" s="26">
        <f>'[1]Місто'!$C$158</f>
        <v>44167</v>
      </c>
      <c r="E100" s="26"/>
      <c r="F100" s="26"/>
      <c r="G100" s="26"/>
      <c r="H100" s="26"/>
      <c r="I100" s="26"/>
      <c r="J100" s="26"/>
      <c r="K100" s="26"/>
      <c r="L100" s="26"/>
      <c r="M100" s="26"/>
      <c r="N100" s="25">
        <f t="shared" si="20"/>
        <v>44167</v>
      </c>
      <c r="O100" s="50"/>
      <c r="P100" s="56"/>
    </row>
    <row r="101" spans="1:16" ht="25.5">
      <c r="A101" s="68" t="s">
        <v>598</v>
      </c>
      <c r="B101" s="9" t="s">
        <v>98</v>
      </c>
      <c r="C101" s="67" t="s">
        <v>486</v>
      </c>
      <c r="D101" s="26">
        <f>'[1]Місто'!C160</f>
        <v>4929518</v>
      </c>
      <c r="E101" s="26">
        <f>'[1]Місто'!D160</f>
        <v>3310422</v>
      </c>
      <c r="F101" s="26">
        <f>'[1]Місто'!E160</f>
        <v>112101</v>
      </c>
      <c r="G101" s="36">
        <f>H101+K101</f>
        <v>119850</v>
      </c>
      <c r="H101" s="26">
        <f>'[1]Місто'!G160</f>
        <v>0</v>
      </c>
      <c r="I101" s="26">
        <f>'[1]Місто'!H160</f>
        <v>0</v>
      </c>
      <c r="J101" s="26">
        <f>'[1]Місто'!I160</f>
        <v>0</v>
      </c>
      <c r="K101" s="26">
        <f>'[1]Місто'!J160</f>
        <v>119850</v>
      </c>
      <c r="L101" s="26">
        <f>'[1]Місто'!K160</f>
        <v>119850</v>
      </c>
      <c r="M101" s="26">
        <f>'[1]Місто'!L160</f>
        <v>0</v>
      </c>
      <c r="N101" s="25">
        <f t="shared" si="20"/>
        <v>5049368</v>
      </c>
      <c r="O101" s="50"/>
      <c r="P101" s="56"/>
    </row>
    <row r="102" spans="1:16" ht="25.5">
      <c r="A102" s="68" t="s">
        <v>599</v>
      </c>
      <c r="B102" s="9" t="s">
        <v>99</v>
      </c>
      <c r="C102" s="57" t="s">
        <v>130</v>
      </c>
      <c r="D102" s="26">
        <f>'[1]Місто'!C161</f>
        <v>201763</v>
      </c>
      <c r="E102" s="26">
        <f>'[1]Місто'!D161</f>
        <v>104946</v>
      </c>
      <c r="F102" s="26"/>
      <c r="G102" s="36">
        <f>H102+K102</f>
        <v>0</v>
      </c>
      <c r="H102" s="26"/>
      <c r="I102" s="26"/>
      <c r="J102" s="26"/>
      <c r="K102" s="26"/>
      <c r="L102" s="26"/>
      <c r="M102" s="26"/>
      <c r="N102" s="25">
        <f t="shared" si="20"/>
        <v>201763</v>
      </c>
      <c r="O102" s="50"/>
      <c r="P102" s="56"/>
    </row>
    <row r="103" spans="1:16" ht="25.5" hidden="1">
      <c r="A103" s="68" t="s">
        <v>600</v>
      </c>
      <c r="B103" s="9" t="s">
        <v>53</v>
      </c>
      <c r="C103" s="57" t="s">
        <v>597</v>
      </c>
      <c r="D103" s="26"/>
      <c r="E103" s="26"/>
      <c r="F103" s="26"/>
      <c r="G103" s="36">
        <f>H103+K103</f>
        <v>0</v>
      </c>
      <c r="H103" s="26"/>
      <c r="I103" s="26"/>
      <c r="J103" s="26"/>
      <c r="K103" s="26"/>
      <c r="L103" s="26"/>
      <c r="M103" s="26"/>
      <c r="N103" s="25">
        <f t="shared" si="20"/>
        <v>0</v>
      </c>
      <c r="O103" s="50"/>
      <c r="P103" s="56"/>
    </row>
    <row r="104" spans="1:16" ht="76.5" hidden="1">
      <c r="A104" s="68" t="s">
        <v>496</v>
      </c>
      <c r="B104" s="37" t="s">
        <v>104</v>
      </c>
      <c r="C104" s="63" t="s">
        <v>237</v>
      </c>
      <c r="D104" s="36">
        <f>'[1]Місто'!C163</f>
        <v>0</v>
      </c>
      <c r="E104" s="36">
        <f>'[1]Місто'!D163</f>
        <v>0</v>
      </c>
      <c r="F104" s="36">
        <f>'[1]Місто'!E163</f>
        <v>0</v>
      </c>
      <c r="G104" s="36">
        <f>H104+K104</f>
        <v>0</v>
      </c>
      <c r="H104" s="36">
        <f>'[1]Місто'!G163</f>
        <v>0</v>
      </c>
      <c r="I104" s="36">
        <f>'[1]Місто'!H163</f>
        <v>0</v>
      </c>
      <c r="J104" s="36">
        <f>'[1]Місто'!I163</f>
        <v>0</v>
      </c>
      <c r="K104" s="36">
        <f>'[1]Місто'!J163</f>
        <v>0</v>
      </c>
      <c r="L104" s="36">
        <f>'[1]Місто'!K163</f>
        <v>0</v>
      </c>
      <c r="M104" s="36">
        <f>'[1]Місто'!L163</f>
        <v>0</v>
      </c>
      <c r="N104" s="52">
        <f t="shared" si="20"/>
        <v>0</v>
      </c>
      <c r="O104" s="50"/>
      <c r="P104" s="56"/>
    </row>
    <row r="105" spans="1:16" ht="76.5">
      <c r="A105" s="68" t="s">
        <v>497</v>
      </c>
      <c r="B105" s="37" t="s">
        <v>54</v>
      </c>
      <c r="C105" s="63" t="s">
        <v>277</v>
      </c>
      <c r="D105" s="36">
        <f>'[1]Місто'!$C$164</f>
        <v>17053779</v>
      </c>
      <c r="E105" s="36">
        <f>'[1]Місто'!D164</f>
        <v>10462187</v>
      </c>
      <c r="F105" s="36">
        <f>'[1]Місто'!E164</f>
        <v>1179398</v>
      </c>
      <c r="G105" s="36">
        <f>H105+K105</f>
        <v>223622</v>
      </c>
      <c r="H105" s="36">
        <f>'[1]Місто'!G164</f>
        <v>170562</v>
      </c>
      <c r="I105" s="36">
        <f>'[1]Місто'!H164</f>
        <v>108917</v>
      </c>
      <c r="J105" s="36">
        <f>'[1]Місто'!I164</f>
        <v>0</v>
      </c>
      <c r="K105" s="36">
        <f>'[1]Місто'!J164</f>
        <v>53060</v>
      </c>
      <c r="L105" s="36">
        <f>'[1]Місто'!K164</f>
        <v>53060</v>
      </c>
      <c r="M105" s="36">
        <f>'[1]Місто'!L164</f>
        <v>0</v>
      </c>
      <c r="N105" s="52">
        <f t="shared" si="20"/>
        <v>17277401</v>
      </c>
      <c r="O105" s="50"/>
      <c r="P105" s="56"/>
    </row>
    <row r="106" spans="1:16" ht="93" customHeight="1">
      <c r="A106" s="68" t="s">
        <v>498</v>
      </c>
      <c r="B106" s="68" t="s">
        <v>144</v>
      </c>
      <c r="C106" s="63" t="s">
        <v>544</v>
      </c>
      <c r="D106" s="36">
        <f>'[1]Місто'!$C$165</f>
        <v>2524000</v>
      </c>
      <c r="E106" s="36"/>
      <c r="F106" s="36"/>
      <c r="G106" s="36"/>
      <c r="H106" s="36"/>
      <c r="I106" s="36"/>
      <c r="J106" s="36"/>
      <c r="K106" s="36"/>
      <c r="L106" s="36"/>
      <c r="M106" s="36"/>
      <c r="N106" s="52">
        <f t="shared" si="20"/>
        <v>2524000</v>
      </c>
      <c r="O106" s="50"/>
      <c r="P106" s="56"/>
    </row>
    <row r="107" spans="1:16" ht="51">
      <c r="A107" s="68" t="s">
        <v>499</v>
      </c>
      <c r="B107" s="37" t="s">
        <v>82</v>
      </c>
      <c r="C107" s="84" t="s">
        <v>278</v>
      </c>
      <c r="D107" s="36">
        <f>'[1]Місто'!$C$166</f>
        <v>972100</v>
      </c>
      <c r="E107" s="36"/>
      <c r="F107" s="36"/>
      <c r="G107" s="36">
        <f>H107+K107</f>
        <v>0</v>
      </c>
      <c r="H107" s="36"/>
      <c r="I107" s="36"/>
      <c r="J107" s="36"/>
      <c r="K107" s="36">
        <f>L107</f>
        <v>0</v>
      </c>
      <c r="L107" s="36">
        <f>'[1]Місто'!$K$166</f>
        <v>0</v>
      </c>
      <c r="M107" s="36"/>
      <c r="N107" s="52">
        <f t="shared" si="20"/>
        <v>972100</v>
      </c>
      <c r="O107" s="50"/>
      <c r="P107" s="56"/>
    </row>
    <row r="108" spans="1:16" ht="42.75" customHeight="1">
      <c r="A108" s="9" t="s">
        <v>454</v>
      </c>
      <c r="B108" s="9" t="s">
        <v>71</v>
      </c>
      <c r="C108" s="14" t="s">
        <v>279</v>
      </c>
      <c r="D108" s="26">
        <f>'[1]Місто'!$C$167</f>
        <v>85113023</v>
      </c>
      <c r="E108" s="26"/>
      <c r="F108" s="26"/>
      <c r="G108" s="26">
        <f>H108+K108</f>
        <v>0</v>
      </c>
      <c r="H108" s="26"/>
      <c r="I108" s="26"/>
      <c r="J108" s="26"/>
      <c r="K108" s="26"/>
      <c r="L108" s="26"/>
      <c r="M108" s="26"/>
      <c r="N108" s="25">
        <f t="shared" si="20"/>
        <v>85113023</v>
      </c>
      <c r="O108" s="50"/>
      <c r="P108" s="56"/>
    </row>
    <row r="109" spans="1:16" ht="25.5">
      <c r="A109" s="68" t="s">
        <v>280</v>
      </c>
      <c r="B109" s="37" t="s">
        <v>95</v>
      </c>
      <c r="C109" s="84" t="s">
        <v>207</v>
      </c>
      <c r="D109" s="36">
        <f>'[1]Місто'!C170</f>
        <v>0</v>
      </c>
      <c r="E109" s="36">
        <f>'[1]Місто'!D170</f>
        <v>0</v>
      </c>
      <c r="F109" s="36">
        <f>'[1]Місто'!E170</f>
        <v>0</v>
      </c>
      <c r="G109" s="36">
        <f>H109+K109</f>
        <v>4218281</v>
      </c>
      <c r="H109" s="36">
        <f>'[1]Місто'!G170</f>
        <v>0</v>
      </c>
      <c r="I109" s="36">
        <f>'[1]Місто'!H170</f>
        <v>0</v>
      </c>
      <c r="J109" s="36">
        <f>'[1]Місто'!I170</f>
        <v>0</v>
      </c>
      <c r="K109" s="36">
        <f>'[1]Місто'!J170</f>
        <v>4218281</v>
      </c>
      <c r="L109" s="36">
        <f>'[1]Місто'!K170</f>
        <v>4218281</v>
      </c>
      <c r="M109" s="36">
        <f>'[1]Місто'!L170</f>
        <v>0</v>
      </c>
      <c r="N109" s="52">
        <f t="shared" si="20"/>
        <v>4218281</v>
      </c>
      <c r="O109" s="50"/>
      <c r="P109" s="56"/>
    </row>
    <row r="110" spans="1:16" ht="42.75" customHeight="1">
      <c r="A110" s="68" t="s">
        <v>455</v>
      </c>
      <c r="B110" s="37" t="s">
        <v>72</v>
      </c>
      <c r="C110" s="34" t="s">
        <v>33</v>
      </c>
      <c r="D110" s="36">
        <f>'[1]Місто'!$C$173</f>
        <v>4519573</v>
      </c>
      <c r="E110" s="36"/>
      <c r="F110" s="36"/>
      <c r="G110" s="36">
        <f>H110+K110</f>
        <v>0</v>
      </c>
      <c r="H110" s="36"/>
      <c r="I110" s="36"/>
      <c r="J110" s="36"/>
      <c r="K110" s="36"/>
      <c r="L110" s="36"/>
      <c r="M110" s="36"/>
      <c r="N110" s="52">
        <f t="shared" si="20"/>
        <v>4519573</v>
      </c>
      <c r="O110" s="50"/>
      <c r="P110" s="56"/>
    </row>
    <row r="111" spans="1:16" ht="38.25">
      <c r="A111" s="68" t="s">
        <v>456</v>
      </c>
      <c r="B111" s="37" t="s">
        <v>129</v>
      </c>
      <c r="C111" s="34" t="s">
        <v>135</v>
      </c>
      <c r="D111" s="36">
        <f>'[1]Місто'!$C$175</f>
        <v>1432390</v>
      </c>
      <c r="E111" s="36"/>
      <c r="F111" s="36"/>
      <c r="G111" s="36">
        <f>H111+K111</f>
        <v>0</v>
      </c>
      <c r="H111" s="36"/>
      <c r="I111" s="36"/>
      <c r="J111" s="36"/>
      <c r="K111" s="36"/>
      <c r="L111" s="36"/>
      <c r="M111" s="36"/>
      <c r="N111" s="52">
        <f t="shared" si="20"/>
        <v>1432390</v>
      </c>
      <c r="O111" s="50"/>
      <c r="P111" s="56"/>
    </row>
    <row r="112" spans="1:15" s="3" customFormat="1" ht="38.25">
      <c r="A112" s="68" t="s">
        <v>457</v>
      </c>
      <c r="B112" s="37" t="s">
        <v>127</v>
      </c>
      <c r="C112" s="57" t="s">
        <v>128</v>
      </c>
      <c r="D112" s="36">
        <f>'[1]Місто'!$C$177</f>
        <v>2973995</v>
      </c>
      <c r="E112" s="36"/>
      <c r="F112" s="36"/>
      <c r="G112" s="36"/>
      <c r="H112" s="36"/>
      <c r="I112" s="36"/>
      <c r="J112" s="36"/>
      <c r="K112" s="36"/>
      <c r="L112" s="36"/>
      <c r="M112" s="36"/>
      <c r="N112" s="52">
        <f t="shared" si="20"/>
        <v>2973995</v>
      </c>
      <c r="O112" s="50"/>
    </row>
    <row r="113" spans="1:15" s="3" customFormat="1" ht="38.25">
      <c r="A113" s="68" t="s">
        <v>458</v>
      </c>
      <c r="B113" s="37" t="s">
        <v>73</v>
      </c>
      <c r="C113" s="63" t="s">
        <v>411</v>
      </c>
      <c r="D113" s="36">
        <f>'[1]Місто'!$C$179</f>
        <v>40166746</v>
      </c>
      <c r="E113" s="36"/>
      <c r="F113" s="36"/>
      <c r="G113" s="36">
        <f>H113+K113</f>
        <v>0</v>
      </c>
      <c r="H113" s="36"/>
      <c r="I113" s="36"/>
      <c r="J113" s="36"/>
      <c r="K113" s="36"/>
      <c r="L113" s="36"/>
      <c r="M113" s="36"/>
      <c r="N113" s="52">
        <f t="shared" si="20"/>
        <v>40166746</v>
      </c>
      <c r="O113" s="50"/>
    </row>
    <row r="114" spans="1:16" s="54" customFormat="1" ht="25.5" hidden="1">
      <c r="A114" s="68" t="s">
        <v>281</v>
      </c>
      <c r="B114" s="37" t="s">
        <v>59</v>
      </c>
      <c r="C114" s="67" t="s">
        <v>208</v>
      </c>
      <c r="D114" s="36"/>
      <c r="E114" s="36"/>
      <c r="F114" s="36"/>
      <c r="G114" s="36">
        <f>H114+K114</f>
        <v>0</v>
      </c>
      <c r="H114" s="36"/>
      <c r="I114" s="36"/>
      <c r="J114" s="36"/>
      <c r="K114" s="36"/>
      <c r="L114" s="36"/>
      <c r="M114" s="36"/>
      <c r="N114" s="52">
        <f t="shared" si="20"/>
        <v>0</v>
      </c>
      <c r="O114" s="50"/>
      <c r="P114" s="53"/>
    </row>
    <row r="115" spans="1:16" ht="146.25" customHeight="1" hidden="1">
      <c r="A115" s="9" t="s">
        <v>282</v>
      </c>
      <c r="B115" s="9" t="s">
        <v>116</v>
      </c>
      <c r="C115" s="6" t="s">
        <v>117</v>
      </c>
      <c r="D115" s="26">
        <f>'[1]Місто'!C185</f>
        <v>0</v>
      </c>
      <c r="E115" s="26"/>
      <c r="F115" s="26"/>
      <c r="G115" s="26">
        <f>H115+K115</f>
        <v>0</v>
      </c>
      <c r="H115" s="26"/>
      <c r="I115" s="26"/>
      <c r="J115" s="26"/>
      <c r="K115" s="26"/>
      <c r="L115" s="26"/>
      <c r="M115" s="26"/>
      <c r="N115" s="25">
        <f t="shared" si="20"/>
        <v>0</v>
      </c>
      <c r="O115" s="50"/>
      <c r="P115" s="56"/>
    </row>
    <row r="116" spans="1:16" ht="25.5">
      <c r="A116" s="86" t="s">
        <v>283</v>
      </c>
      <c r="B116" s="86" t="s">
        <v>185</v>
      </c>
      <c r="C116" s="87" t="s">
        <v>168</v>
      </c>
      <c r="D116" s="48">
        <f>D117</f>
        <v>2707499</v>
      </c>
      <c r="E116" s="48">
        <f aca="true" t="shared" si="21" ref="E116:M116">E117</f>
        <v>1838720</v>
      </c>
      <c r="F116" s="48">
        <f t="shared" si="21"/>
        <v>89262</v>
      </c>
      <c r="G116" s="48">
        <f t="shared" si="21"/>
        <v>0</v>
      </c>
      <c r="H116" s="48">
        <f t="shared" si="21"/>
        <v>0</v>
      </c>
      <c r="I116" s="48">
        <f t="shared" si="21"/>
        <v>0</v>
      </c>
      <c r="J116" s="48">
        <f t="shared" si="21"/>
        <v>0</v>
      </c>
      <c r="K116" s="48">
        <f t="shared" si="21"/>
        <v>0</v>
      </c>
      <c r="L116" s="48">
        <f t="shared" si="21"/>
        <v>0</v>
      </c>
      <c r="M116" s="48">
        <f t="shared" si="21"/>
        <v>0</v>
      </c>
      <c r="N116" s="49">
        <f aca="true" t="shared" si="22" ref="N116:N123">D116+G116</f>
        <v>2707499</v>
      </c>
      <c r="O116" s="50">
        <f>N116-'[1]Місто'!$M$193</f>
        <v>0</v>
      </c>
      <c r="P116" s="56"/>
    </row>
    <row r="117" spans="1:16" ht="25.5">
      <c r="A117" s="40" t="s">
        <v>284</v>
      </c>
      <c r="B117" s="40"/>
      <c r="C117" s="66" t="s">
        <v>168</v>
      </c>
      <c r="D117" s="36">
        <f>D118</f>
        <v>2707499</v>
      </c>
      <c r="E117" s="36">
        <f aca="true" t="shared" si="23" ref="E117:M117">E118</f>
        <v>1838720</v>
      </c>
      <c r="F117" s="36">
        <f t="shared" si="23"/>
        <v>89262</v>
      </c>
      <c r="G117" s="36">
        <f t="shared" si="23"/>
        <v>0</v>
      </c>
      <c r="H117" s="36">
        <f t="shared" si="23"/>
        <v>0</v>
      </c>
      <c r="I117" s="36">
        <f t="shared" si="23"/>
        <v>0</v>
      </c>
      <c r="J117" s="36">
        <f t="shared" si="23"/>
        <v>0</v>
      </c>
      <c r="K117" s="36">
        <f t="shared" si="23"/>
        <v>0</v>
      </c>
      <c r="L117" s="36">
        <f t="shared" si="23"/>
        <v>0</v>
      </c>
      <c r="M117" s="36">
        <f t="shared" si="23"/>
        <v>0</v>
      </c>
      <c r="N117" s="52">
        <f t="shared" si="22"/>
        <v>2707499</v>
      </c>
      <c r="O117" s="50"/>
      <c r="P117" s="56"/>
    </row>
    <row r="118" spans="1:16" ht="25.5">
      <c r="A118" s="68" t="s">
        <v>6</v>
      </c>
      <c r="B118" s="37" t="s">
        <v>39</v>
      </c>
      <c r="C118" s="69" t="s">
        <v>385</v>
      </c>
      <c r="D118" s="36">
        <f>'[1]Місто'!C195</f>
        <v>2707499</v>
      </c>
      <c r="E118" s="36">
        <f>'[1]Місто'!D195</f>
        <v>1838720</v>
      </c>
      <c r="F118" s="36">
        <f>'[1]Місто'!E195</f>
        <v>89262</v>
      </c>
      <c r="G118" s="36">
        <f>H118+K118</f>
        <v>0</v>
      </c>
      <c r="H118" s="36">
        <f>'[1]Місто'!G195</f>
        <v>0</v>
      </c>
      <c r="I118" s="36">
        <f>'[1]Місто'!H195</f>
        <v>0</v>
      </c>
      <c r="J118" s="36">
        <f>'[1]Місто'!I195</f>
        <v>0</v>
      </c>
      <c r="K118" s="36">
        <f>'[1]Місто'!J195</f>
        <v>0</v>
      </c>
      <c r="L118" s="36">
        <f>'[1]Місто'!K195</f>
        <v>0</v>
      </c>
      <c r="M118" s="36">
        <f>'[1]Місто'!L195</f>
        <v>0</v>
      </c>
      <c r="N118" s="52">
        <f t="shared" si="22"/>
        <v>2707499</v>
      </c>
      <c r="O118" s="50"/>
      <c r="P118" s="56"/>
    </row>
    <row r="119" spans="1:16" ht="12.75" hidden="1">
      <c r="A119" s="37"/>
      <c r="B119" s="37" t="s">
        <v>110</v>
      </c>
      <c r="C119" s="34" t="s">
        <v>111</v>
      </c>
      <c r="D119" s="36"/>
      <c r="E119" s="36"/>
      <c r="F119" s="36"/>
      <c r="G119" s="36">
        <f>H119+K119</f>
        <v>0</v>
      </c>
      <c r="H119" s="36">
        <f>H120</f>
        <v>0</v>
      </c>
      <c r="I119" s="36">
        <f>I120</f>
        <v>0</v>
      </c>
      <c r="J119" s="36">
        <f>J120</f>
        <v>0</v>
      </c>
      <c r="K119" s="36">
        <f>K120</f>
        <v>0</v>
      </c>
      <c r="L119" s="36">
        <f>L120</f>
        <v>0</v>
      </c>
      <c r="M119" s="36"/>
      <c r="N119" s="52">
        <f t="shared" si="22"/>
        <v>0</v>
      </c>
      <c r="O119" s="50"/>
      <c r="P119" s="56"/>
    </row>
    <row r="120" spans="1:16" ht="25.5" hidden="1">
      <c r="A120" s="37"/>
      <c r="B120" s="37" t="s">
        <v>59</v>
      </c>
      <c r="C120" s="34" t="s">
        <v>91</v>
      </c>
      <c r="D120" s="36"/>
      <c r="E120" s="36"/>
      <c r="F120" s="36"/>
      <c r="G120" s="36">
        <f>H120+K120</f>
        <v>0</v>
      </c>
      <c r="H120" s="36"/>
      <c r="I120" s="36"/>
      <c r="J120" s="36"/>
      <c r="K120" s="36"/>
      <c r="L120" s="36"/>
      <c r="M120" s="36"/>
      <c r="N120" s="52">
        <f t="shared" si="22"/>
        <v>0</v>
      </c>
      <c r="O120" s="50"/>
      <c r="P120" s="56"/>
    </row>
    <row r="121" spans="1:15" s="3" customFormat="1" ht="51">
      <c r="A121" s="17" t="s">
        <v>285</v>
      </c>
      <c r="B121" s="17" t="s">
        <v>181</v>
      </c>
      <c r="C121" s="19" t="s">
        <v>149</v>
      </c>
      <c r="D121" s="29">
        <f>D122</f>
        <v>858109</v>
      </c>
      <c r="E121" s="29">
        <f aca="true" t="shared" si="24" ref="E121:M121">E122</f>
        <v>518177</v>
      </c>
      <c r="F121" s="29">
        <f t="shared" si="24"/>
        <v>28843</v>
      </c>
      <c r="G121" s="29">
        <f t="shared" si="24"/>
        <v>7000</v>
      </c>
      <c r="H121" s="29">
        <f t="shared" si="24"/>
        <v>0</v>
      </c>
      <c r="I121" s="29">
        <f t="shared" si="24"/>
        <v>0</v>
      </c>
      <c r="J121" s="29">
        <f t="shared" si="24"/>
        <v>0</v>
      </c>
      <c r="K121" s="29">
        <f t="shared" si="24"/>
        <v>7000</v>
      </c>
      <c r="L121" s="29">
        <f t="shared" si="24"/>
        <v>7000</v>
      </c>
      <c r="M121" s="29">
        <f t="shared" si="24"/>
        <v>0</v>
      </c>
      <c r="N121" s="49">
        <f t="shared" si="22"/>
        <v>865109</v>
      </c>
      <c r="O121" s="50">
        <f>N121-'[1]Місто'!$M$198</f>
        <v>0</v>
      </c>
    </row>
    <row r="122" spans="1:15" s="3" customFormat="1" ht="45.75" customHeight="1">
      <c r="A122" s="64" t="s">
        <v>286</v>
      </c>
      <c r="B122" s="64"/>
      <c r="C122" s="65" t="s">
        <v>149</v>
      </c>
      <c r="D122" s="26">
        <f>D123</f>
        <v>858109</v>
      </c>
      <c r="E122" s="26">
        <f aca="true" t="shared" si="25" ref="E122:M122">E123</f>
        <v>518177</v>
      </c>
      <c r="F122" s="26">
        <f t="shared" si="25"/>
        <v>28843</v>
      </c>
      <c r="G122" s="26">
        <f t="shared" si="25"/>
        <v>7000</v>
      </c>
      <c r="H122" s="26">
        <f t="shared" si="25"/>
        <v>0</v>
      </c>
      <c r="I122" s="26">
        <f t="shared" si="25"/>
        <v>0</v>
      </c>
      <c r="J122" s="26">
        <f t="shared" si="25"/>
        <v>0</v>
      </c>
      <c r="K122" s="26">
        <f t="shared" si="25"/>
        <v>7000</v>
      </c>
      <c r="L122" s="26">
        <f t="shared" si="25"/>
        <v>7000</v>
      </c>
      <c r="M122" s="26">
        <f t="shared" si="25"/>
        <v>0</v>
      </c>
      <c r="N122" s="52">
        <f t="shared" si="22"/>
        <v>865109</v>
      </c>
      <c r="O122" s="50"/>
    </row>
    <row r="123" spans="1:15" s="3" customFormat="1" ht="38.25">
      <c r="A123" s="7" t="s">
        <v>7</v>
      </c>
      <c r="B123" s="7" t="s">
        <v>39</v>
      </c>
      <c r="C123" s="69" t="s">
        <v>399</v>
      </c>
      <c r="D123" s="26">
        <f>'[1]Місто'!C200</f>
        <v>858109</v>
      </c>
      <c r="E123" s="26">
        <f>'[1]Місто'!D200</f>
        <v>518177</v>
      </c>
      <c r="F123" s="26">
        <f>'[1]Місто'!E200</f>
        <v>28843</v>
      </c>
      <c r="G123" s="26">
        <f>H123+K123</f>
        <v>7000</v>
      </c>
      <c r="H123" s="26">
        <f>'[1]Місто'!G200</f>
        <v>0</v>
      </c>
      <c r="I123" s="26">
        <f>'[1]Місто'!H200</f>
        <v>0</v>
      </c>
      <c r="J123" s="26">
        <f>'[1]Місто'!I200</f>
        <v>0</v>
      </c>
      <c r="K123" s="26">
        <f>'[1]Місто'!J200</f>
        <v>7000</v>
      </c>
      <c r="L123" s="26">
        <f>'[1]Місто'!K200</f>
        <v>7000</v>
      </c>
      <c r="M123" s="26">
        <f>'[1]Місто'!L200</f>
        <v>0</v>
      </c>
      <c r="N123" s="52">
        <f t="shared" si="22"/>
        <v>865109</v>
      </c>
      <c r="O123" s="50"/>
    </row>
    <row r="124" spans="1:16" ht="25.5">
      <c r="A124" s="86" t="s">
        <v>287</v>
      </c>
      <c r="B124" s="86" t="s">
        <v>191</v>
      </c>
      <c r="C124" s="91" t="s">
        <v>154</v>
      </c>
      <c r="D124" s="48">
        <f>D125</f>
        <v>85761079</v>
      </c>
      <c r="E124" s="48">
        <f aca="true" t="shared" si="26" ref="E124:M124">E125</f>
        <v>49755362</v>
      </c>
      <c r="F124" s="48">
        <f t="shared" si="26"/>
        <v>3271074</v>
      </c>
      <c r="G124" s="48">
        <f t="shared" si="26"/>
        <v>8446857</v>
      </c>
      <c r="H124" s="48">
        <f t="shared" si="26"/>
        <v>5061128</v>
      </c>
      <c r="I124" s="48">
        <f t="shared" si="26"/>
        <v>2300815</v>
      </c>
      <c r="J124" s="48">
        <f t="shared" si="26"/>
        <v>587848</v>
      </c>
      <c r="K124" s="48">
        <f t="shared" si="26"/>
        <v>3385729</v>
      </c>
      <c r="L124" s="48">
        <f t="shared" si="26"/>
        <v>3186783</v>
      </c>
      <c r="M124" s="48">
        <f t="shared" si="26"/>
        <v>0</v>
      </c>
      <c r="N124" s="49">
        <f aca="true" t="shared" si="27" ref="N124:N140">D124+G124</f>
        <v>94207936</v>
      </c>
      <c r="O124" s="50">
        <f>N124-'[1]Місто'!$M$201</f>
        <v>0</v>
      </c>
      <c r="P124" s="56"/>
    </row>
    <row r="125" spans="1:16" ht="25.5">
      <c r="A125" s="81" t="s">
        <v>288</v>
      </c>
      <c r="B125" s="40"/>
      <c r="C125" s="114" t="s">
        <v>154</v>
      </c>
      <c r="D125" s="35">
        <f aca="true" t="shared" si="28" ref="D125:M125">SUM(D126:D138)-D132</f>
        <v>85761079</v>
      </c>
      <c r="E125" s="35">
        <f t="shared" si="28"/>
        <v>49755362</v>
      </c>
      <c r="F125" s="35">
        <f t="shared" si="28"/>
        <v>3271074</v>
      </c>
      <c r="G125" s="35">
        <f>SUM(G126:G138)-G132</f>
        <v>8446857</v>
      </c>
      <c r="H125" s="35">
        <f t="shared" si="28"/>
        <v>5061128</v>
      </c>
      <c r="I125" s="35">
        <f t="shared" si="28"/>
        <v>2300815</v>
      </c>
      <c r="J125" s="35">
        <f t="shared" si="28"/>
        <v>587848</v>
      </c>
      <c r="K125" s="35">
        <f t="shared" si="28"/>
        <v>3385729</v>
      </c>
      <c r="L125" s="35">
        <f t="shared" si="28"/>
        <v>3186783</v>
      </c>
      <c r="M125" s="35">
        <f t="shared" si="28"/>
        <v>0</v>
      </c>
      <c r="N125" s="52">
        <f t="shared" si="27"/>
        <v>94207936</v>
      </c>
      <c r="O125" s="50"/>
      <c r="P125" s="56"/>
    </row>
    <row r="126" spans="1:16" ht="25.5">
      <c r="A126" s="68" t="s">
        <v>8</v>
      </c>
      <c r="B126" s="37" t="s">
        <v>39</v>
      </c>
      <c r="C126" s="69" t="s">
        <v>386</v>
      </c>
      <c r="D126" s="36">
        <f>'[1]Місто'!C203</f>
        <v>782359</v>
      </c>
      <c r="E126" s="36">
        <f>'[1]Місто'!D203</f>
        <v>551879</v>
      </c>
      <c r="F126" s="36">
        <f>'[1]Місто'!E203</f>
        <v>33086</v>
      </c>
      <c r="G126" s="36">
        <f aca="true" t="shared" si="29" ref="G126:G132">H126+K126</f>
        <v>0</v>
      </c>
      <c r="H126" s="36">
        <f>'[1]Місто'!G203</f>
        <v>0</v>
      </c>
      <c r="I126" s="36">
        <f>'[1]Місто'!H203</f>
        <v>0</v>
      </c>
      <c r="J126" s="36">
        <f>'[1]Місто'!I203</f>
        <v>0</v>
      </c>
      <c r="K126" s="36">
        <f>'[1]Місто'!J203</f>
        <v>0</v>
      </c>
      <c r="L126" s="36">
        <f>'[1]Місто'!K203</f>
        <v>0</v>
      </c>
      <c r="M126" s="36">
        <f>'[1]Місто'!L203</f>
        <v>0</v>
      </c>
      <c r="N126" s="52">
        <f t="shared" si="27"/>
        <v>782359</v>
      </c>
      <c r="O126" s="50"/>
      <c r="P126" s="56"/>
    </row>
    <row r="127" spans="1:16" ht="12.75">
      <c r="A127" s="68" t="s">
        <v>289</v>
      </c>
      <c r="B127" s="37">
        <v>110102</v>
      </c>
      <c r="C127" s="63" t="s">
        <v>55</v>
      </c>
      <c r="D127" s="36">
        <f>'[1]Місто'!C205</f>
        <v>5279958</v>
      </c>
      <c r="E127" s="36">
        <f>'[1]Місто'!D205</f>
        <v>0</v>
      </c>
      <c r="F127" s="36">
        <f>'[1]Місто'!E205</f>
        <v>0</v>
      </c>
      <c r="G127" s="36">
        <f t="shared" si="29"/>
        <v>1321</v>
      </c>
      <c r="H127" s="36">
        <f>'[1]Місто'!G205</f>
        <v>0</v>
      </c>
      <c r="I127" s="36">
        <f>'[1]Місто'!H205</f>
        <v>0</v>
      </c>
      <c r="J127" s="36">
        <f>'[1]Місто'!I205</f>
        <v>0</v>
      </c>
      <c r="K127" s="36">
        <f>'[1]Місто'!J205</f>
        <v>1321</v>
      </c>
      <c r="L127" s="36">
        <f>'[1]Місто'!K205</f>
        <v>1321</v>
      </c>
      <c r="M127" s="36">
        <f>'[1]Місто'!L205</f>
        <v>0</v>
      </c>
      <c r="N127" s="52">
        <f t="shared" si="27"/>
        <v>5281279</v>
      </c>
      <c r="O127" s="50"/>
      <c r="P127" s="56"/>
    </row>
    <row r="128" spans="1:16" ht="12.75">
      <c r="A128" s="68" t="s">
        <v>290</v>
      </c>
      <c r="B128" s="37">
        <v>110201</v>
      </c>
      <c r="C128" s="63" t="s">
        <v>56</v>
      </c>
      <c r="D128" s="36">
        <f>'[1]Місто'!C206</f>
        <v>15983511</v>
      </c>
      <c r="E128" s="36">
        <f>'[1]Місто'!D206</f>
        <v>8694532</v>
      </c>
      <c r="F128" s="36">
        <f>'[1]Місто'!E206</f>
        <v>792104</v>
      </c>
      <c r="G128" s="36">
        <f t="shared" si="29"/>
        <v>213561</v>
      </c>
      <c r="H128" s="36">
        <f>'[1]Місто'!G206</f>
        <v>6500</v>
      </c>
      <c r="I128" s="36">
        <f>'[1]Місто'!H206</f>
        <v>0</v>
      </c>
      <c r="J128" s="36">
        <f>'[1]Місто'!I206</f>
        <v>650</v>
      </c>
      <c r="K128" s="36">
        <f>'[1]Місто'!J206</f>
        <v>207061</v>
      </c>
      <c r="L128" s="36">
        <f>'[1]Місто'!K206</f>
        <v>207061</v>
      </c>
      <c r="M128" s="36">
        <f>'[1]Місто'!L206</f>
        <v>0</v>
      </c>
      <c r="N128" s="52">
        <f t="shared" si="27"/>
        <v>16197072</v>
      </c>
      <c r="O128" s="50"/>
      <c r="P128" s="56"/>
    </row>
    <row r="129" spans="1:16" ht="26.25" customHeight="1">
      <c r="A129" s="68" t="s">
        <v>291</v>
      </c>
      <c r="B129" s="37">
        <v>110204</v>
      </c>
      <c r="C129" s="63" t="s">
        <v>100</v>
      </c>
      <c r="D129" s="36">
        <f>'[1]Місто'!C207</f>
        <v>9368719</v>
      </c>
      <c r="E129" s="36">
        <f>'[1]Місто'!D207</f>
        <v>4627398</v>
      </c>
      <c r="F129" s="36">
        <f>'[1]Місто'!E207</f>
        <v>1517237</v>
      </c>
      <c r="G129" s="36">
        <f t="shared" si="29"/>
        <v>3280031</v>
      </c>
      <c r="H129" s="36">
        <f>'[1]Місто'!G207</f>
        <v>1892333</v>
      </c>
      <c r="I129" s="36">
        <f>'[1]Місто'!H207</f>
        <v>596293</v>
      </c>
      <c r="J129" s="36">
        <f>'[1]Місто'!I207</f>
        <v>197035</v>
      </c>
      <c r="K129" s="36">
        <f>'[1]Місто'!J207</f>
        <v>1387698</v>
      </c>
      <c r="L129" s="36">
        <f>'[1]Місто'!K207</f>
        <v>1260908</v>
      </c>
      <c r="M129" s="36">
        <f>'[1]Місто'!L207</f>
        <v>0</v>
      </c>
      <c r="N129" s="52">
        <f t="shared" si="27"/>
        <v>12648750</v>
      </c>
      <c r="O129" s="50"/>
      <c r="P129" s="56"/>
    </row>
    <row r="130" spans="1:16" ht="12.75">
      <c r="A130" s="68" t="s">
        <v>423</v>
      </c>
      <c r="B130" s="37">
        <v>110205</v>
      </c>
      <c r="C130" s="63" t="s">
        <v>57</v>
      </c>
      <c r="D130" s="36">
        <f>'[1]Місто'!C208</f>
        <v>48587707</v>
      </c>
      <c r="E130" s="36">
        <f>'[1]Місто'!D208</f>
        <v>34382126</v>
      </c>
      <c r="F130" s="36">
        <f>'[1]Місто'!E208</f>
        <v>874291</v>
      </c>
      <c r="G130" s="36">
        <f t="shared" si="29"/>
        <v>4733705</v>
      </c>
      <c r="H130" s="36">
        <f>'[1]Місто'!G208</f>
        <v>3162295</v>
      </c>
      <c r="I130" s="36">
        <f>'[1]Місто'!H208</f>
        <v>1704522</v>
      </c>
      <c r="J130" s="36">
        <f>'[1]Місто'!I208</f>
        <v>390163</v>
      </c>
      <c r="K130" s="36">
        <f>'[1]Місто'!J208</f>
        <v>1571410</v>
      </c>
      <c r="L130" s="36">
        <f>'[1]Місто'!K208</f>
        <v>1499254</v>
      </c>
      <c r="M130" s="36">
        <f>'[1]Місто'!L208</f>
        <v>0</v>
      </c>
      <c r="N130" s="52">
        <f t="shared" si="27"/>
        <v>53321412</v>
      </c>
      <c r="O130" s="50"/>
      <c r="P130" s="56"/>
    </row>
    <row r="131" spans="1:16" ht="12.75">
      <c r="A131" s="68" t="s">
        <v>292</v>
      </c>
      <c r="B131" s="37" t="s">
        <v>119</v>
      </c>
      <c r="C131" s="34" t="s">
        <v>120</v>
      </c>
      <c r="D131" s="36">
        <f>'[1]Місто'!C211</f>
        <v>1127925</v>
      </c>
      <c r="E131" s="36">
        <f>'[1]Місто'!D211</f>
        <v>0</v>
      </c>
      <c r="F131" s="36">
        <f>'[1]Місто'!E211</f>
        <v>0</v>
      </c>
      <c r="G131" s="36">
        <f t="shared" si="29"/>
        <v>0</v>
      </c>
      <c r="H131" s="36">
        <f>'[1]Місто'!G211</f>
        <v>0</v>
      </c>
      <c r="I131" s="36">
        <f>'[1]Місто'!H211</f>
        <v>0</v>
      </c>
      <c r="J131" s="36">
        <f>'[1]Місто'!I211</f>
        <v>0</v>
      </c>
      <c r="K131" s="36">
        <f>'[1]Місто'!J211</f>
        <v>0</v>
      </c>
      <c r="L131" s="36">
        <f>'[1]Місто'!K211</f>
        <v>0</v>
      </c>
      <c r="M131" s="36">
        <f>'[1]Місто'!L211</f>
        <v>0</v>
      </c>
      <c r="N131" s="52">
        <f t="shared" si="27"/>
        <v>1127925</v>
      </c>
      <c r="O131" s="50"/>
      <c r="P131" s="56"/>
    </row>
    <row r="132" spans="1:16" ht="25.5">
      <c r="A132" s="133" t="s">
        <v>548</v>
      </c>
      <c r="B132" s="133" t="s">
        <v>293</v>
      </c>
      <c r="C132" s="138" t="s">
        <v>547</v>
      </c>
      <c r="D132" s="139">
        <f>D133+D134+D135+D136+D137</f>
        <v>4630900</v>
      </c>
      <c r="E132" s="139">
        <f>E133+E134+E135+E136+E137</f>
        <v>1499427</v>
      </c>
      <c r="F132" s="139">
        <f>F133+F134+F135+F136+F137</f>
        <v>54356</v>
      </c>
      <c r="G132" s="139">
        <f t="shared" si="29"/>
        <v>81716</v>
      </c>
      <c r="H132" s="139">
        <f aca="true" t="shared" si="30" ref="H132:M132">H133+H134+H135+H136+H137</f>
        <v>0</v>
      </c>
      <c r="I132" s="139">
        <f t="shared" si="30"/>
        <v>0</v>
      </c>
      <c r="J132" s="139">
        <f t="shared" si="30"/>
        <v>0</v>
      </c>
      <c r="K132" s="139">
        <f t="shared" si="30"/>
        <v>81716</v>
      </c>
      <c r="L132" s="139">
        <f t="shared" si="30"/>
        <v>81716</v>
      </c>
      <c r="M132" s="139">
        <f t="shared" si="30"/>
        <v>0</v>
      </c>
      <c r="N132" s="140">
        <f t="shared" si="27"/>
        <v>4712616</v>
      </c>
      <c r="O132" s="50"/>
      <c r="P132" s="56"/>
    </row>
    <row r="133" spans="1:17" ht="25.5">
      <c r="A133" s="68" t="s">
        <v>500</v>
      </c>
      <c r="B133" s="37">
        <v>110502</v>
      </c>
      <c r="C133" s="34" t="s">
        <v>294</v>
      </c>
      <c r="D133" s="70">
        <v>1212124</v>
      </c>
      <c r="E133" s="70">
        <v>692305</v>
      </c>
      <c r="F133" s="70">
        <v>22906</v>
      </c>
      <c r="G133" s="36">
        <f aca="true" t="shared" si="31" ref="G133:G138">H133+K133</f>
        <v>39696</v>
      </c>
      <c r="H133" s="70"/>
      <c r="I133" s="36"/>
      <c r="J133" s="36"/>
      <c r="K133" s="35">
        <f>L133</f>
        <v>39696</v>
      </c>
      <c r="L133" s="35">
        <v>39696</v>
      </c>
      <c r="M133" s="35"/>
      <c r="N133" s="52">
        <f t="shared" si="27"/>
        <v>1251820</v>
      </c>
      <c r="O133" s="50"/>
      <c r="P133" s="56">
        <f>'[1]Місто'!$F$212-G133-G136</f>
        <v>42020</v>
      </c>
      <c r="Q133" s="56">
        <f>'[1]Місто'!$L$212-M133-M136</f>
        <v>0</v>
      </c>
    </row>
    <row r="134" spans="1:16" ht="12.75">
      <c r="A134" s="68" t="s">
        <v>501</v>
      </c>
      <c r="B134" s="68" t="s">
        <v>293</v>
      </c>
      <c r="C134" s="63" t="s">
        <v>660</v>
      </c>
      <c r="D134" s="70">
        <v>158449</v>
      </c>
      <c r="E134" s="70">
        <v>114636</v>
      </c>
      <c r="F134" s="70"/>
      <c r="G134" s="36">
        <f t="shared" si="31"/>
        <v>0</v>
      </c>
      <c r="H134" s="70"/>
      <c r="I134" s="36"/>
      <c r="J134" s="36"/>
      <c r="K134" s="35"/>
      <c r="L134" s="35"/>
      <c r="M134" s="35"/>
      <c r="N134" s="52">
        <f>D134+G134</f>
        <v>158449</v>
      </c>
      <c r="O134" s="50"/>
      <c r="P134" s="56"/>
    </row>
    <row r="135" spans="1:16" ht="12.75">
      <c r="A135" s="68" t="s">
        <v>502</v>
      </c>
      <c r="B135" s="68" t="s">
        <v>293</v>
      </c>
      <c r="C135" s="34" t="s">
        <v>295</v>
      </c>
      <c r="D135" s="70">
        <v>1693819</v>
      </c>
      <c r="E135" s="70">
        <v>107318</v>
      </c>
      <c r="F135" s="70"/>
      <c r="G135" s="36">
        <f t="shared" si="31"/>
        <v>42020</v>
      </c>
      <c r="H135" s="70"/>
      <c r="I135" s="36"/>
      <c r="J135" s="36"/>
      <c r="K135" s="35">
        <f>L135</f>
        <v>42020</v>
      </c>
      <c r="L135" s="35">
        <v>42020</v>
      </c>
      <c r="M135" s="35"/>
      <c r="N135" s="52">
        <f t="shared" si="27"/>
        <v>1735839</v>
      </c>
      <c r="O135" s="50"/>
      <c r="P135" s="56"/>
    </row>
    <row r="136" spans="1:16" ht="38.25">
      <c r="A136" s="68" t="s">
        <v>503</v>
      </c>
      <c r="B136" s="68" t="s">
        <v>293</v>
      </c>
      <c r="C136" s="34" t="s">
        <v>296</v>
      </c>
      <c r="D136" s="70">
        <f>1546389-5161+5280</f>
        <v>1546508</v>
      </c>
      <c r="E136" s="70">
        <v>585168</v>
      </c>
      <c r="F136" s="70">
        <v>31450</v>
      </c>
      <c r="G136" s="36">
        <f t="shared" si="31"/>
        <v>0</v>
      </c>
      <c r="H136" s="70"/>
      <c r="I136" s="36"/>
      <c r="J136" s="36"/>
      <c r="K136" s="35"/>
      <c r="L136" s="35"/>
      <c r="M136" s="35"/>
      <c r="N136" s="52">
        <f t="shared" si="27"/>
        <v>1546508</v>
      </c>
      <c r="O136" s="50"/>
      <c r="P136" s="56"/>
    </row>
    <row r="137" spans="1:16" ht="25.5">
      <c r="A137" s="68" t="s">
        <v>504</v>
      </c>
      <c r="B137" s="68" t="s">
        <v>293</v>
      </c>
      <c r="C137" s="34" t="s">
        <v>297</v>
      </c>
      <c r="D137" s="36">
        <v>20000</v>
      </c>
      <c r="E137" s="36"/>
      <c r="F137" s="36"/>
      <c r="G137" s="36">
        <f t="shared" si="31"/>
        <v>0</v>
      </c>
      <c r="H137" s="36"/>
      <c r="I137" s="36"/>
      <c r="J137" s="36"/>
      <c r="K137" s="36"/>
      <c r="L137" s="36"/>
      <c r="M137" s="36"/>
      <c r="N137" s="52">
        <f t="shared" si="27"/>
        <v>20000</v>
      </c>
      <c r="O137" s="50"/>
      <c r="P137" s="56"/>
    </row>
    <row r="138" spans="1:16" s="51" customFormat="1" ht="25.5">
      <c r="A138" s="68" t="s">
        <v>298</v>
      </c>
      <c r="B138" s="37" t="s">
        <v>95</v>
      </c>
      <c r="C138" s="63" t="s">
        <v>207</v>
      </c>
      <c r="D138" s="36">
        <f>'[1]Місто'!C214</f>
        <v>0</v>
      </c>
      <c r="E138" s="36">
        <f>'[1]Місто'!D214</f>
        <v>0</v>
      </c>
      <c r="F138" s="36">
        <f>'[1]Місто'!E214</f>
        <v>0</v>
      </c>
      <c r="G138" s="36">
        <f t="shared" si="31"/>
        <v>136523</v>
      </c>
      <c r="H138" s="36">
        <f>'[1]Місто'!G214</f>
        <v>0</v>
      </c>
      <c r="I138" s="36">
        <f>'[1]Місто'!H214</f>
        <v>0</v>
      </c>
      <c r="J138" s="36">
        <f>'[1]Місто'!I214</f>
        <v>0</v>
      </c>
      <c r="K138" s="36">
        <f>'[1]Місто'!J214</f>
        <v>136523</v>
      </c>
      <c r="L138" s="36">
        <f>'[1]Місто'!K214</f>
        <v>136523</v>
      </c>
      <c r="M138" s="36">
        <f>'[1]Місто'!L214</f>
        <v>0</v>
      </c>
      <c r="N138" s="52">
        <f t="shared" si="27"/>
        <v>136523</v>
      </c>
      <c r="O138" s="50"/>
      <c r="P138" s="50"/>
    </row>
    <row r="139" spans="1:16" s="51" customFormat="1" ht="25.5" hidden="1">
      <c r="A139" s="86" t="s">
        <v>642</v>
      </c>
      <c r="B139" s="86" t="s">
        <v>639</v>
      </c>
      <c r="C139" s="90" t="s">
        <v>640</v>
      </c>
      <c r="D139" s="48">
        <f>D140</f>
        <v>0</v>
      </c>
      <c r="E139" s="48">
        <f aca="true" t="shared" si="32" ref="E139:N139">E140</f>
        <v>0</v>
      </c>
      <c r="F139" s="48">
        <f t="shared" si="32"/>
        <v>0</v>
      </c>
      <c r="G139" s="48">
        <f t="shared" si="32"/>
        <v>0</v>
      </c>
      <c r="H139" s="48">
        <f t="shared" si="32"/>
        <v>0</v>
      </c>
      <c r="I139" s="48">
        <f t="shared" si="32"/>
        <v>0</v>
      </c>
      <c r="J139" s="48">
        <f t="shared" si="32"/>
        <v>0</v>
      </c>
      <c r="K139" s="48">
        <f t="shared" si="32"/>
        <v>0</v>
      </c>
      <c r="L139" s="48">
        <f t="shared" si="32"/>
        <v>0</v>
      </c>
      <c r="M139" s="48">
        <f t="shared" si="32"/>
        <v>0</v>
      </c>
      <c r="N139" s="48">
        <f t="shared" si="32"/>
        <v>0</v>
      </c>
      <c r="O139" s="50"/>
      <c r="P139" s="50"/>
    </row>
    <row r="140" spans="1:16" s="51" customFormat="1" ht="25.5" hidden="1">
      <c r="A140" s="68" t="s">
        <v>9</v>
      </c>
      <c r="B140" s="68" t="s">
        <v>39</v>
      </c>
      <c r="C140" s="63" t="s">
        <v>641</v>
      </c>
      <c r="D140" s="36">
        <f>'[1]Місто'!C222</f>
        <v>0</v>
      </c>
      <c r="E140" s="36">
        <f>'[1]Місто'!D222</f>
        <v>0</v>
      </c>
      <c r="F140" s="36">
        <f>'[1]Місто'!E222</f>
        <v>0</v>
      </c>
      <c r="G140" s="36">
        <f>'[1]Місто'!F222</f>
        <v>0</v>
      </c>
      <c r="H140" s="36">
        <f>'[1]Місто'!G222</f>
        <v>0</v>
      </c>
      <c r="I140" s="36">
        <f>'[1]Місто'!H222</f>
        <v>0</v>
      </c>
      <c r="J140" s="36">
        <f>'[1]Місто'!I222</f>
        <v>0</v>
      </c>
      <c r="K140" s="36">
        <f>'[1]Місто'!J222</f>
        <v>0</v>
      </c>
      <c r="L140" s="36">
        <f>'[1]Місто'!K222</f>
        <v>0</v>
      </c>
      <c r="M140" s="36">
        <f>'[1]Місто'!L222</f>
        <v>0</v>
      </c>
      <c r="N140" s="52">
        <f t="shared" si="27"/>
        <v>0</v>
      </c>
      <c r="O140" s="50"/>
      <c r="P140" s="50"/>
    </row>
    <row r="141" spans="1:16" ht="38.25">
      <c r="A141" s="86" t="s">
        <v>299</v>
      </c>
      <c r="B141" s="86" t="s">
        <v>190</v>
      </c>
      <c r="C141" s="90" t="s">
        <v>171</v>
      </c>
      <c r="D141" s="48">
        <f>D142</f>
        <v>2456739</v>
      </c>
      <c r="E141" s="48">
        <f aca="true" t="shared" si="33" ref="E141:M141">E142</f>
        <v>1444920</v>
      </c>
      <c r="F141" s="48">
        <f t="shared" si="33"/>
        <v>52133</v>
      </c>
      <c r="G141" s="48">
        <f t="shared" si="33"/>
        <v>1000200</v>
      </c>
      <c r="H141" s="48">
        <f t="shared" si="33"/>
        <v>0</v>
      </c>
      <c r="I141" s="48">
        <f t="shared" si="33"/>
        <v>0</v>
      </c>
      <c r="J141" s="48">
        <f t="shared" si="33"/>
        <v>0</v>
      </c>
      <c r="K141" s="48">
        <f t="shared" si="33"/>
        <v>1000200</v>
      </c>
      <c r="L141" s="48">
        <f t="shared" si="33"/>
        <v>1000200</v>
      </c>
      <c r="M141" s="48">
        <f t="shared" si="33"/>
        <v>0</v>
      </c>
      <c r="N141" s="49">
        <f aca="true" t="shared" si="34" ref="N141:N146">D141+G141</f>
        <v>3456939</v>
      </c>
      <c r="O141" s="50">
        <f>N141-'[1]Місто'!$M$223</f>
        <v>0</v>
      </c>
      <c r="P141" s="56"/>
    </row>
    <row r="142" spans="1:16" ht="38.25">
      <c r="A142" s="81" t="s">
        <v>300</v>
      </c>
      <c r="B142" s="40"/>
      <c r="C142" s="66" t="s">
        <v>171</v>
      </c>
      <c r="D142" s="35">
        <f>SUM(D143:D147)-D146</f>
        <v>2456739</v>
      </c>
      <c r="E142" s="35">
        <f>SUM(E143:E147)-E146</f>
        <v>1444920</v>
      </c>
      <c r="F142" s="35">
        <f>SUM(F143:F147)-F146</f>
        <v>52133</v>
      </c>
      <c r="G142" s="35">
        <f>SUM(G143:G147)-G146</f>
        <v>1000200</v>
      </c>
      <c r="H142" s="35">
        <f aca="true" t="shared" si="35" ref="H142:M142">SUM(H143:H147)-H146</f>
        <v>0</v>
      </c>
      <c r="I142" s="35">
        <f t="shared" si="35"/>
        <v>0</v>
      </c>
      <c r="J142" s="35">
        <f t="shared" si="35"/>
        <v>0</v>
      </c>
      <c r="K142" s="35">
        <f t="shared" si="35"/>
        <v>1000200</v>
      </c>
      <c r="L142" s="35">
        <f t="shared" si="35"/>
        <v>1000200</v>
      </c>
      <c r="M142" s="35">
        <f t="shared" si="35"/>
        <v>0</v>
      </c>
      <c r="N142" s="52">
        <f t="shared" si="34"/>
        <v>3456939</v>
      </c>
      <c r="O142" s="50"/>
      <c r="P142" s="56"/>
    </row>
    <row r="143" spans="1:16" ht="39.75" customHeight="1">
      <c r="A143" s="68" t="s">
        <v>10</v>
      </c>
      <c r="B143" s="37" t="s">
        <v>39</v>
      </c>
      <c r="C143" s="69" t="s">
        <v>389</v>
      </c>
      <c r="D143" s="36">
        <f>'[1]Місто'!C225</f>
        <v>2228028</v>
      </c>
      <c r="E143" s="36">
        <f>'[1]Місто'!D225</f>
        <v>1444920</v>
      </c>
      <c r="F143" s="36">
        <f>'[1]Місто'!E225</f>
        <v>52133</v>
      </c>
      <c r="G143" s="36">
        <f>H143+K143</f>
        <v>14000</v>
      </c>
      <c r="H143" s="36">
        <f>'[1]Місто'!G225</f>
        <v>0</v>
      </c>
      <c r="I143" s="36">
        <f>'[1]Місто'!H225</f>
        <v>0</v>
      </c>
      <c r="J143" s="36">
        <f>'[1]Місто'!I225</f>
        <v>0</v>
      </c>
      <c r="K143" s="36">
        <f>'[1]Місто'!J225</f>
        <v>14000</v>
      </c>
      <c r="L143" s="36">
        <f>'[1]Місто'!K225</f>
        <v>14000</v>
      </c>
      <c r="M143" s="36">
        <f>'[1]Місто'!L225</f>
        <v>0</v>
      </c>
      <c r="N143" s="52">
        <f t="shared" si="34"/>
        <v>2242028</v>
      </c>
      <c r="O143" s="50"/>
      <c r="P143" s="56"/>
    </row>
    <row r="144" spans="1:16" ht="25.5">
      <c r="A144" s="126" t="s">
        <v>421</v>
      </c>
      <c r="B144" s="126" t="s">
        <v>95</v>
      </c>
      <c r="C144" s="127" t="s">
        <v>207</v>
      </c>
      <c r="D144" s="36"/>
      <c r="E144" s="36"/>
      <c r="F144" s="36"/>
      <c r="G144" s="36">
        <f>H144+K144</f>
        <v>986200</v>
      </c>
      <c r="H144" s="36"/>
      <c r="I144" s="36"/>
      <c r="J144" s="36"/>
      <c r="K144" s="36">
        <f>'[1]Місто'!J227</f>
        <v>986200</v>
      </c>
      <c r="L144" s="36">
        <f>'[1]Місто'!K227</f>
        <v>986200</v>
      </c>
      <c r="M144" s="36">
        <f>'[1]Місто'!L227</f>
        <v>0</v>
      </c>
      <c r="N144" s="52">
        <f t="shared" si="34"/>
        <v>986200</v>
      </c>
      <c r="O144" s="50"/>
      <c r="P144" s="56"/>
    </row>
    <row r="145" spans="1:16" ht="25.5">
      <c r="A145" s="68" t="s">
        <v>424</v>
      </c>
      <c r="B145" s="68" t="s">
        <v>420</v>
      </c>
      <c r="C145" s="127" t="s">
        <v>659</v>
      </c>
      <c r="D145" s="36">
        <f>'[1]Місто'!$C$229</f>
        <v>108000</v>
      </c>
      <c r="E145" s="36"/>
      <c r="F145" s="36"/>
      <c r="G145" s="36"/>
      <c r="H145" s="36"/>
      <c r="I145" s="36"/>
      <c r="J145" s="36"/>
      <c r="K145" s="36"/>
      <c r="L145" s="36"/>
      <c r="M145" s="36"/>
      <c r="N145" s="52">
        <f t="shared" si="34"/>
        <v>108000</v>
      </c>
      <c r="O145" s="50"/>
      <c r="P145" s="56"/>
    </row>
    <row r="146" spans="1:16" ht="12.75">
      <c r="A146" s="133" t="s">
        <v>553</v>
      </c>
      <c r="B146" s="133" t="s">
        <v>60</v>
      </c>
      <c r="C146" s="138" t="s">
        <v>549</v>
      </c>
      <c r="D146" s="139">
        <f>D147</f>
        <v>120711</v>
      </c>
      <c r="E146" s="139"/>
      <c r="F146" s="139"/>
      <c r="G146" s="139"/>
      <c r="H146" s="139"/>
      <c r="I146" s="139"/>
      <c r="J146" s="139"/>
      <c r="K146" s="139"/>
      <c r="L146" s="139"/>
      <c r="M146" s="139"/>
      <c r="N146" s="140">
        <f t="shared" si="34"/>
        <v>120711</v>
      </c>
      <c r="O146" s="50"/>
      <c r="P146" s="56"/>
    </row>
    <row r="147" spans="1:16" ht="51">
      <c r="A147" s="68" t="s">
        <v>484</v>
      </c>
      <c r="B147" s="37" t="s">
        <v>60</v>
      </c>
      <c r="C147" s="69" t="s">
        <v>211</v>
      </c>
      <c r="D147" s="36">
        <f>'[1]Місто'!$C$234</f>
        <v>120711</v>
      </c>
      <c r="E147" s="36"/>
      <c r="F147" s="36"/>
      <c r="G147" s="36"/>
      <c r="H147" s="36"/>
      <c r="I147" s="36"/>
      <c r="J147" s="36"/>
      <c r="K147" s="36"/>
      <c r="L147" s="36"/>
      <c r="M147" s="36"/>
      <c r="N147" s="52">
        <f aca="true" t="shared" si="36" ref="N147:N159">D147+G147</f>
        <v>120711</v>
      </c>
      <c r="O147" s="50"/>
      <c r="P147" s="56"/>
    </row>
    <row r="148" spans="1:16" ht="25.5" hidden="1">
      <c r="A148" s="86" t="s">
        <v>301</v>
      </c>
      <c r="B148" s="86" t="s">
        <v>199</v>
      </c>
      <c r="C148" s="93" t="s">
        <v>157</v>
      </c>
      <c r="D148" s="48">
        <f>D150</f>
        <v>0</v>
      </c>
      <c r="E148" s="48">
        <f aca="true" t="shared" si="37" ref="E148:M148">E150</f>
        <v>0</v>
      </c>
      <c r="F148" s="48">
        <f t="shared" si="37"/>
        <v>0</v>
      </c>
      <c r="G148" s="48">
        <f t="shared" si="37"/>
        <v>0</v>
      </c>
      <c r="H148" s="48">
        <f t="shared" si="37"/>
        <v>0</v>
      </c>
      <c r="I148" s="48">
        <f t="shared" si="37"/>
        <v>0</v>
      </c>
      <c r="J148" s="48">
        <f t="shared" si="37"/>
        <v>0</v>
      </c>
      <c r="K148" s="48">
        <f t="shared" si="37"/>
        <v>0</v>
      </c>
      <c r="L148" s="48">
        <f t="shared" si="37"/>
        <v>0</v>
      </c>
      <c r="M148" s="48">
        <f t="shared" si="37"/>
        <v>0</v>
      </c>
      <c r="N148" s="49">
        <f t="shared" si="36"/>
        <v>0</v>
      </c>
      <c r="O148" s="50"/>
      <c r="P148" s="56"/>
    </row>
    <row r="149" spans="1:16" ht="25.5" hidden="1">
      <c r="A149" s="81" t="s">
        <v>302</v>
      </c>
      <c r="B149" s="40"/>
      <c r="C149" s="66" t="s">
        <v>157</v>
      </c>
      <c r="D149" s="35">
        <f>D150</f>
        <v>0</v>
      </c>
      <c r="E149" s="35">
        <f>E150</f>
        <v>0</v>
      </c>
      <c r="F149" s="35">
        <f>F150</f>
        <v>0</v>
      </c>
      <c r="G149" s="35">
        <f>G150</f>
        <v>0</v>
      </c>
      <c r="H149" s="35">
        <f>H150</f>
        <v>0</v>
      </c>
      <c r="I149" s="35"/>
      <c r="J149" s="35"/>
      <c r="K149" s="35">
        <f>K150</f>
        <v>0</v>
      </c>
      <c r="L149" s="35">
        <f>L150</f>
        <v>0</v>
      </c>
      <c r="M149" s="35">
        <f>M150</f>
        <v>0</v>
      </c>
      <c r="N149" s="52">
        <f t="shared" si="36"/>
        <v>0</v>
      </c>
      <c r="O149" s="50"/>
      <c r="P149" s="56"/>
    </row>
    <row r="150" spans="1:16" ht="66" customHeight="1" hidden="1">
      <c r="A150" s="126" t="s">
        <v>11</v>
      </c>
      <c r="B150" s="126" t="s">
        <v>39</v>
      </c>
      <c r="C150" s="69" t="s">
        <v>401</v>
      </c>
      <c r="D150" s="36">
        <f>'[1]Місто'!C238</f>
        <v>0</v>
      </c>
      <c r="E150" s="36">
        <f>'[1]Місто'!D238</f>
        <v>0</v>
      </c>
      <c r="F150" s="36">
        <f>'[1]Місто'!E238</f>
        <v>0</v>
      </c>
      <c r="G150" s="36">
        <f>H150+K150</f>
        <v>0</v>
      </c>
      <c r="H150" s="36">
        <f>'[1]Місто'!G238</f>
        <v>0</v>
      </c>
      <c r="I150" s="36">
        <f>'[1]Місто'!H238</f>
        <v>0</v>
      </c>
      <c r="J150" s="36">
        <f>'[1]Місто'!I238</f>
        <v>0</v>
      </c>
      <c r="K150" s="36">
        <f>'[1]Місто'!J238</f>
        <v>0</v>
      </c>
      <c r="L150" s="36">
        <f>'[1]Місто'!K238</f>
        <v>0</v>
      </c>
      <c r="M150" s="36">
        <f>'[1]Місто'!L238</f>
        <v>0</v>
      </c>
      <c r="N150" s="52">
        <f t="shared" si="36"/>
        <v>0</v>
      </c>
      <c r="O150" s="50"/>
      <c r="P150" s="56"/>
    </row>
    <row r="151" spans="1:16" ht="38.25" hidden="1">
      <c r="A151" s="86" t="s">
        <v>303</v>
      </c>
      <c r="B151" s="86" t="s">
        <v>596</v>
      </c>
      <c r="C151" s="85" t="s">
        <v>173</v>
      </c>
      <c r="D151" s="48">
        <f>D152</f>
        <v>0</v>
      </c>
      <c r="E151" s="48">
        <f aca="true" t="shared" si="38" ref="E151:M151">E152</f>
        <v>0</v>
      </c>
      <c r="F151" s="48">
        <f t="shared" si="38"/>
        <v>0</v>
      </c>
      <c r="G151" s="48">
        <f t="shared" si="38"/>
        <v>0</v>
      </c>
      <c r="H151" s="48">
        <f t="shared" si="38"/>
        <v>0</v>
      </c>
      <c r="I151" s="48">
        <f t="shared" si="38"/>
        <v>0</v>
      </c>
      <c r="J151" s="48">
        <f t="shared" si="38"/>
        <v>0</v>
      </c>
      <c r="K151" s="48">
        <f t="shared" si="38"/>
        <v>0</v>
      </c>
      <c r="L151" s="48">
        <f t="shared" si="38"/>
        <v>0</v>
      </c>
      <c r="M151" s="48">
        <f t="shared" si="38"/>
        <v>0</v>
      </c>
      <c r="N151" s="49">
        <f t="shared" si="36"/>
        <v>0</v>
      </c>
      <c r="O151" s="50"/>
      <c r="P151" s="56"/>
    </row>
    <row r="152" spans="1:16" ht="38.25" hidden="1">
      <c r="A152" s="81" t="s">
        <v>304</v>
      </c>
      <c r="B152" s="40"/>
      <c r="C152" s="66" t="s">
        <v>173</v>
      </c>
      <c r="D152" s="35">
        <f>SUM(D153:D161)</f>
        <v>0</v>
      </c>
      <c r="E152" s="35">
        <f aca="true" t="shared" si="39" ref="E152:M152">SUM(E153:E161)</f>
        <v>0</v>
      </c>
      <c r="F152" s="35">
        <f t="shared" si="39"/>
        <v>0</v>
      </c>
      <c r="G152" s="35">
        <f t="shared" si="39"/>
        <v>0</v>
      </c>
      <c r="H152" s="35">
        <f t="shared" si="39"/>
        <v>0</v>
      </c>
      <c r="I152" s="35">
        <f t="shared" si="39"/>
        <v>0</v>
      </c>
      <c r="J152" s="35">
        <f t="shared" si="39"/>
        <v>0</v>
      </c>
      <c r="K152" s="35">
        <f t="shared" si="39"/>
        <v>0</v>
      </c>
      <c r="L152" s="35">
        <f t="shared" si="39"/>
        <v>0</v>
      </c>
      <c r="M152" s="35">
        <f t="shared" si="39"/>
        <v>0</v>
      </c>
      <c r="N152" s="52">
        <f t="shared" si="36"/>
        <v>0</v>
      </c>
      <c r="O152" s="50"/>
      <c r="P152" s="56"/>
    </row>
    <row r="153" spans="1:16" ht="39" customHeight="1" hidden="1">
      <c r="A153" s="68" t="s">
        <v>12</v>
      </c>
      <c r="B153" s="37" t="s">
        <v>39</v>
      </c>
      <c r="C153" s="69" t="s">
        <v>400</v>
      </c>
      <c r="D153" s="36">
        <f>'[1]Місто'!C278</f>
        <v>0</v>
      </c>
      <c r="E153" s="36">
        <f>'[1]Місто'!D278</f>
        <v>0</v>
      </c>
      <c r="F153" s="36">
        <f>'[1]Місто'!E278</f>
        <v>0</v>
      </c>
      <c r="G153" s="36">
        <f aca="true" t="shared" si="40" ref="G153:G161">H153+K153</f>
        <v>0</v>
      </c>
      <c r="H153" s="36">
        <f>'[1]Місто'!G278</f>
        <v>0</v>
      </c>
      <c r="I153" s="36">
        <f>'[1]Місто'!H278</f>
        <v>0</v>
      </c>
      <c r="J153" s="36">
        <f>'[1]Місто'!I278</f>
        <v>0</v>
      </c>
      <c r="K153" s="36">
        <f>'[1]Місто'!J278</f>
        <v>0</v>
      </c>
      <c r="L153" s="36">
        <f>'[1]Місто'!K278</f>
        <v>0</v>
      </c>
      <c r="M153" s="36">
        <f>'[1]Місто'!L278</f>
        <v>0</v>
      </c>
      <c r="N153" s="52">
        <f t="shared" si="36"/>
        <v>0</v>
      </c>
      <c r="O153" s="50"/>
      <c r="P153" s="56"/>
    </row>
    <row r="154" spans="1:16" ht="24" customHeight="1" hidden="1">
      <c r="A154" s="68" t="s">
        <v>305</v>
      </c>
      <c r="B154" s="37" t="s">
        <v>115</v>
      </c>
      <c r="C154" s="63" t="s">
        <v>306</v>
      </c>
      <c r="D154" s="36">
        <f>'[1]Місто'!C280</f>
        <v>0</v>
      </c>
      <c r="E154" s="36">
        <f>'[1]Місто'!D280</f>
        <v>0</v>
      </c>
      <c r="F154" s="36">
        <f>'[1]Місто'!E280</f>
        <v>0</v>
      </c>
      <c r="G154" s="36">
        <f t="shared" si="40"/>
        <v>0</v>
      </c>
      <c r="H154" s="36">
        <f>'[1]Місто'!G280</f>
        <v>0</v>
      </c>
      <c r="I154" s="36">
        <f>'[1]Місто'!H280</f>
        <v>0</v>
      </c>
      <c r="J154" s="36">
        <f>'[1]Місто'!I280</f>
        <v>0</v>
      </c>
      <c r="K154" s="36">
        <f>'[1]Місто'!J280</f>
        <v>0</v>
      </c>
      <c r="L154" s="36">
        <f>'[1]Місто'!K280</f>
        <v>0</v>
      </c>
      <c r="M154" s="36">
        <f>'[1]Місто'!L280</f>
        <v>0</v>
      </c>
      <c r="N154" s="52">
        <f t="shared" si="36"/>
        <v>0</v>
      </c>
      <c r="O154" s="50"/>
      <c r="P154" s="56"/>
    </row>
    <row r="155" spans="1:16" ht="25.5" hidden="1">
      <c r="A155" s="68" t="s">
        <v>307</v>
      </c>
      <c r="B155" s="37" t="s">
        <v>125</v>
      </c>
      <c r="C155" s="63" t="s">
        <v>308</v>
      </c>
      <c r="D155" s="36"/>
      <c r="E155" s="36"/>
      <c r="F155" s="36"/>
      <c r="G155" s="36">
        <f>H155+K155</f>
        <v>0</v>
      </c>
      <c r="H155" s="36"/>
      <c r="I155" s="36"/>
      <c r="J155" s="36"/>
      <c r="K155" s="36"/>
      <c r="L155" s="36"/>
      <c r="M155" s="36"/>
      <c r="N155" s="52">
        <f t="shared" si="36"/>
        <v>0</v>
      </c>
      <c r="O155" s="50"/>
      <c r="P155" s="56"/>
    </row>
    <row r="156" spans="1:16" ht="25.5" hidden="1">
      <c r="A156" s="68" t="s">
        <v>309</v>
      </c>
      <c r="B156" s="37" t="s">
        <v>95</v>
      </c>
      <c r="C156" s="63" t="s">
        <v>207</v>
      </c>
      <c r="D156" s="36">
        <f>'[1]Місто'!C287</f>
        <v>0</v>
      </c>
      <c r="E156" s="36">
        <f>'[1]Місто'!D287</f>
        <v>0</v>
      </c>
      <c r="F156" s="36">
        <f>'[1]Місто'!E287</f>
        <v>0</v>
      </c>
      <c r="G156" s="36">
        <f t="shared" si="40"/>
        <v>0</v>
      </c>
      <c r="H156" s="36">
        <f>'[1]Місто'!G287</f>
        <v>0</v>
      </c>
      <c r="I156" s="36">
        <f>'[1]Місто'!H287</f>
        <v>0</v>
      </c>
      <c r="J156" s="36">
        <f>'[1]Місто'!I287</f>
        <v>0</v>
      </c>
      <c r="K156" s="36">
        <f>'[1]Місто'!J287</f>
        <v>0</v>
      </c>
      <c r="L156" s="36">
        <f>'[1]Місто'!K287</f>
        <v>0</v>
      </c>
      <c r="M156" s="36">
        <f>'[1]Місто'!L287</f>
        <v>0</v>
      </c>
      <c r="N156" s="52">
        <f t="shared" si="36"/>
        <v>0</v>
      </c>
      <c r="O156" s="50"/>
      <c r="P156" s="56"/>
    </row>
    <row r="157" spans="1:16" ht="25.5" hidden="1">
      <c r="A157" s="68" t="s">
        <v>408</v>
      </c>
      <c r="B157" s="68" t="s">
        <v>407</v>
      </c>
      <c r="C157" s="63" t="s">
        <v>409</v>
      </c>
      <c r="D157" s="36">
        <f>'[1]Місто'!C288</f>
        <v>0</v>
      </c>
      <c r="E157" s="36">
        <f>'[1]Місто'!D288</f>
        <v>0</v>
      </c>
      <c r="F157" s="36">
        <f>'[1]Місто'!E288</f>
        <v>0</v>
      </c>
      <c r="G157" s="36">
        <f t="shared" si="40"/>
        <v>0</v>
      </c>
      <c r="H157" s="36">
        <f>'[1]Місто'!G288</f>
        <v>0</v>
      </c>
      <c r="I157" s="36">
        <f>'[1]Місто'!H288</f>
        <v>0</v>
      </c>
      <c r="J157" s="36">
        <f>'[1]Місто'!I288</f>
        <v>0</v>
      </c>
      <c r="K157" s="36">
        <f>'[1]Місто'!J288</f>
        <v>0</v>
      </c>
      <c r="L157" s="36">
        <f>'[1]Місто'!K288</f>
        <v>0</v>
      </c>
      <c r="M157" s="36">
        <f>'[1]Місто'!L288</f>
        <v>0</v>
      </c>
      <c r="N157" s="52">
        <f t="shared" si="36"/>
        <v>0</v>
      </c>
      <c r="O157" s="50"/>
      <c r="P157" s="56"/>
    </row>
    <row r="158" spans="1:16" ht="21" customHeight="1" hidden="1">
      <c r="A158" s="68" t="s">
        <v>416</v>
      </c>
      <c r="B158" s="68" t="s">
        <v>414</v>
      </c>
      <c r="C158" s="63" t="s">
        <v>415</v>
      </c>
      <c r="D158" s="36"/>
      <c r="E158" s="36"/>
      <c r="F158" s="36"/>
      <c r="G158" s="36">
        <f t="shared" si="40"/>
        <v>0</v>
      </c>
      <c r="H158" s="36"/>
      <c r="I158" s="36"/>
      <c r="J158" s="36"/>
      <c r="K158" s="36">
        <f>L158</f>
        <v>0</v>
      </c>
      <c r="L158" s="70">
        <f>'[1]Місто'!$K$291</f>
        <v>0</v>
      </c>
      <c r="M158" s="36"/>
      <c r="N158" s="52">
        <f t="shared" si="36"/>
        <v>0</v>
      </c>
      <c r="O158" s="50"/>
      <c r="P158" s="56"/>
    </row>
    <row r="159" spans="1:16" ht="25.5" hidden="1">
      <c r="A159" s="68" t="s">
        <v>310</v>
      </c>
      <c r="B159" s="68" t="s">
        <v>103</v>
      </c>
      <c r="C159" s="67" t="s">
        <v>311</v>
      </c>
      <c r="D159" s="36">
        <f>'[1]Місто'!C293</f>
        <v>0</v>
      </c>
      <c r="E159" s="36">
        <f>'[1]Місто'!D293</f>
        <v>0</v>
      </c>
      <c r="F159" s="36">
        <f>'[1]Місто'!E293</f>
        <v>0</v>
      </c>
      <c r="G159" s="36">
        <f t="shared" si="40"/>
        <v>0</v>
      </c>
      <c r="H159" s="36">
        <f>'[1]Місто'!G293</f>
        <v>0</v>
      </c>
      <c r="I159" s="36">
        <f>'[1]Місто'!H293</f>
        <v>0</v>
      </c>
      <c r="J159" s="36">
        <f>'[1]Місто'!I293</f>
        <v>0</v>
      </c>
      <c r="K159" s="36">
        <f>'[1]Місто'!J293</f>
        <v>0</v>
      </c>
      <c r="L159" s="36">
        <f>'[1]Місто'!K293</f>
        <v>0</v>
      </c>
      <c r="M159" s="36">
        <f>'[1]Місто'!L293</f>
        <v>0</v>
      </c>
      <c r="N159" s="52">
        <f t="shared" si="36"/>
        <v>0</v>
      </c>
      <c r="O159" s="50"/>
      <c r="P159" s="56"/>
    </row>
    <row r="160" spans="1:16" s="51" customFormat="1" ht="26.25" customHeight="1" hidden="1">
      <c r="A160" s="68" t="s">
        <v>313</v>
      </c>
      <c r="B160" s="68" t="s">
        <v>60</v>
      </c>
      <c r="C160" s="67" t="s">
        <v>312</v>
      </c>
      <c r="D160" s="36">
        <f>'[1]Місто'!$C$298+'[1]Місто'!$C$300+'[1]Місто'!$C$301+'[1]Місто'!$C$302+'[1]Місто'!$C$303+'[1]Місто'!$C$304+'[1]Місто'!$C$308+'[1]Місто'!$C$309</f>
        <v>0</v>
      </c>
      <c r="E160" s="36"/>
      <c r="F160" s="36"/>
      <c r="G160" s="36">
        <f>H160+K160</f>
        <v>0</v>
      </c>
      <c r="H160" s="36"/>
      <c r="I160" s="36"/>
      <c r="J160" s="36"/>
      <c r="K160" s="36">
        <f>'[1]Місто'!$J$297</f>
        <v>0</v>
      </c>
      <c r="L160" s="36">
        <f>K160</f>
        <v>0</v>
      </c>
      <c r="M160" s="36">
        <f>'[1]Місто'!$L$297</f>
        <v>0</v>
      </c>
      <c r="N160" s="52">
        <f>D160+G160</f>
        <v>0</v>
      </c>
      <c r="O160" s="50"/>
      <c r="P160" s="50"/>
    </row>
    <row r="161" spans="1:16" ht="38.25" hidden="1">
      <c r="A161" s="68" t="s">
        <v>314</v>
      </c>
      <c r="B161" s="68" t="s">
        <v>60</v>
      </c>
      <c r="C161" s="67" t="s">
        <v>213</v>
      </c>
      <c r="D161" s="36">
        <f>'[1]Місто'!$C$306+'[1]Місто'!$C$307</f>
        <v>0</v>
      </c>
      <c r="E161" s="36"/>
      <c r="F161" s="36"/>
      <c r="G161" s="36">
        <f t="shared" si="40"/>
        <v>0</v>
      </c>
      <c r="H161" s="36"/>
      <c r="I161" s="36"/>
      <c r="J161" s="36"/>
      <c r="K161" s="36"/>
      <c r="L161" s="36"/>
      <c r="M161" s="36"/>
      <c r="N161" s="52">
        <f>D161+G161</f>
        <v>0</v>
      </c>
      <c r="O161" s="50"/>
      <c r="P161" s="56"/>
    </row>
    <row r="162" spans="1:16" ht="40.5" customHeight="1" hidden="1">
      <c r="A162" s="86" t="s">
        <v>315</v>
      </c>
      <c r="B162" s="86" t="s">
        <v>189</v>
      </c>
      <c r="C162" s="87" t="s">
        <v>150</v>
      </c>
      <c r="D162" s="48">
        <f>D163</f>
        <v>0</v>
      </c>
      <c r="E162" s="48">
        <f aca="true" t="shared" si="41" ref="E162:M162">E163</f>
        <v>0</v>
      </c>
      <c r="F162" s="48">
        <f t="shared" si="41"/>
        <v>0</v>
      </c>
      <c r="G162" s="48">
        <f t="shared" si="41"/>
        <v>0</v>
      </c>
      <c r="H162" s="48">
        <f t="shared" si="41"/>
        <v>0</v>
      </c>
      <c r="I162" s="48">
        <f t="shared" si="41"/>
        <v>0</v>
      </c>
      <c r="J162" s="48">
        <f t="shared" si="41"/>
        <v>0</v>
      </c>
      <c r="K162" s="48">
        <f t="shared" si="41"/>
        <v>0</v>
      </c>
      <c r="L162" s="48">
        <f t="shared" si="41"/>
        <v>0</v>
      </c>
      <c r="M162" s="48">
        <f t="shared" si="41"/>
        <v>0</v>
      </c>
      <c r="N162" s="49">
        <f aca="true" t="shared" si="42" ref="N162:N167">D162+G162</f>
        <v>0</v>
      </c>
      <c r="O162" s="50"/>
      <c r="P162" s="56"/>
    </row>
    <row r="163" spans="1:16" ht="52.5" customHeight="1" hidden="1">
      <c r="A163" s="115" t="s">
        <v>316</v>
      </c>
      <c r="B163" s="59"/>
      <c r="C163" s="55" t="s">
        <v>150</v>
      </c>
      <c r="D163" s="52">
        <f aca="true" t="shared" si="43" ref="D163:M163">SUM(D164:D172)</f>
        <v>0</v>
      </c>
      <c r="E163" s="52">
        <f t="shared" si="43"/>
        <v>0</v>
      </c>
      <c r="F163" s="52">
        <f t="shared" si="43"/>
        <v>0</v>
      </c>
      <c r="G163" s="52">
        <f t="shared" si="43"/>
        <v>0</v>
      </c>
      <c r="H163" s="52">
        <f t="shared" si="43"/>
        <v>0</v>
      </c>
      <c r="I163" s="52">
        <f t="shared" si="43"/>
        <v>0</v>
      </c>
      <c r="J163" s="52">
        <f t="shared" si="43"/>
        <v>0</v>
      </c>
      <c r="K163" s="52">
        <f t="shared" si="43"/>
        <v>0</v>
      </c>
      <c r="L163" s="52">
        <f t="shared" si="43"/>
        <v>0</v>
      </c>
      <c r="M163" s="52">
        <f t="shared" si="43"/>
        <v>0</v>
      </c>
      <c r="N163" s="52">
        <f t="shared" si="42"/>
        <v>0</v>
      </c>
      <c r="O163" s="50"/>
      <c r="P163" s="56"/>
    </row>
    <row r="164" spans="1:16" ht="25.5" hidden="1">
      <c r="A164" s="68" t="s">
        <v>13</v>
      </c>
      <c r="B164" s="37" t="s">
        <v>39</v>
      </c>
      <c r="C164" s="69" t="s">
        <v>387</v>
      </c>
      <c r="D164" s="52">
        <f>'[1]Місто'!C312</f>
        <v>0</v>
      </c>
      <c r="E164" s="52">
        <f>'[1]Місто'!D312</f>
        <v>0</v>
      </c>
      <c r="F164" s="52">
        <f>'[1]Місто'!E312</f>
        <v>0</v>
      </c>
      <c r="G164" s="36">
        <f>H164+K164</f>
        <v>0</v>
      </c>
      <c r="H164" s="52">
        <f>'[1]Місто'!G312</f>
        <v>0</v>
      </c>
      <c r="I164" s="52">
        <f>'[1]Місто'!H312</f>
        <v>0</v>
      </c>
      <c r="J164" s="52">
        <f>'[1]Місто'!I312</f>
        <v>0</v>
      </c>
      <c r="K164" s="52">
        <f>'[1]Місто'!J312</f>
        <v>0</v>
      </c>
      <c r="L164" s="52">
        <f>'[1]Місто'!K312</f>
        <v>0</v>
      </c>
      <c r="M164" s="52">
        <f>'[1]Місто'!L312</f>
        <v>0</v>
      </c>
      <c r="N164" s="52">
        <f t="shared" si="42"/>
        <v>0</v>
      </c>
      <c r="O164" s="50"/>
      <c r="P164" s="56"/>
    </row>
    <row r="165" spans="1:16" ht="25.5" hidden="1">
      <c r="A165" s="68" t="s">
        <v>508</v>
      </c>
      <c r="B165" s="37" t="s">
        <v>52</v>
      </c>
      <c r="C165" s="69" t="s">
        <v>317</v>
      </c>
      <c r="D165" s="36">
        <f>'[1]Місто'!$C$314</f>
        <v>0</v>
      </c>
      <c r="E165" s="36"/>
      <c r="F165" s="36"/>
      <c r="G165" s="36">
        <f>H165+K165</f>
        <v>0</v>
      </c>
      <c r="H165" s="36"/>
      <c r="I165" s="36"/>
      <c r="J165" s="36"/>
      <c r="K165" s="36"/>
      <c r="L165" s="36"/>
      <c r="M165" s="36"/>
      <c r="N165" s="52">
        <f t="shared" si="42"/>
        <v>0</v>
      </c>
      <c r="O165" s="50"/>
      <c r="P165" s="56"/>
    </row>
    <row r="166" spans="1:16" ht="18" customHeight="1" hidden="1">
      <c r="A166" s="68" t="s">
        <v>509</v>
      </c>
      <c r="B166" s="37">
        <v>100203</v>
      </c>
      <c r="C166" s="63" t="s">
        <v>142</v>
      </c>
      <c r="D166" s="36">
        <f>'[1]Місто'!C317</f>
        <v>0</v>
      </c>
      <c r="E166" s="36">
        <f>'[1]Місто'!D317</f>
        <v>0</v>
      </c>
      <c r="F166" s="36">
        <f>'[1]Місто'!E317</f>
        <v>0</v>
      </c>
      <c r="G166" s="36">
        <f>H166+K166</f>
        <v>0</v>
      </c>
      <c r="H166" s="36">
        <f>'[1]Місто'!G317</f>
        <v>0</v>
      </c>
      <c r="I166" s="36">
        <f>'[1]Місто'!H317</f>
        <v>0</v>
      </c>
      <c r="J166" s="36">
        <f>'[1]Місто'!I317</f>
        <v>0</v>
      </c>
      <c r="K166" s="36">
        <f>'[1]Місто'!J317</f>
        <v>0</v>
      </c>
      <c r="L166" s="36">
        <f>'[1]Місто'!K317</f>
        <v>0</v>
      </c>
      <c r="M166" s="36">
        <f>'[1]Місто'!L317</f>
        <v>0</v>
      </c>
      <c r="N166" s="52">
        <f t="shared" si="42"/>
        <v>0</v>
      </c>
      <c r="O166" s="50"/>
      <c r="P166" s="56"/>
    </row>
    <row r="167" spans="1:16" ht="27" customHeight="1" hidden="1">
      <c r="A167" s="68" t="s">
        <v>318</v>
      </c>
      <c r="B167" s="37" t="s">
        <v>95</v>
      </c>
      <c r="C167" s="63" t="s">
        <v>207</v>
      </c>
      <c r="D167" s="36">
        <f>'[1]Місто'!C320</f>
        <v>0</v>
      </c>
      <c r="E167" s="36">
        <f>'[1]Місто'!D320</f>
        <v>0</v>
      </c>
      <c r="F167" s="36">
        <f>'[1]Місто'!E320</f>
        <v>0</v>
      </c>
      <c r="G167" s="36">
        <f>H167+K167</f>
        <v>0</v>
      </c>
      <c r="H167" s="36">
        <f>'[1]Місто'!G320</f>
        <v>0</v>
      </c>
      <c r="I167" s="36">
        <f>'[1]Місто'!H320</f>
        <v>0</v>
      </c>
      <c r="J167" s="36">
        <f>'[1]Місто'!I320</f>
        <v>0</v>
      </c>
      <c r="K167" s="36">
        <f>'[1]Місто'!J320</f>
        <v>0</v>
      </c>
      <c r="L167" s="36">
        <f>'[1]Місто'!K320</f>
        <v>0</v>
      </c>
      <c r="M167" s="36">
        <f>'[1]Місто'!L320</f>
        <v>0</v>
      </c>
      <c r="N167" s="52">
        <f t="shared" si="42"/>
        <v>0</v>
      </c>
      <c r="O167" s="50"/>
      <c r="P167" s="56"/>
    </row>
    <row r="168" spans="1:16" ht="25.5" hidden="1">
      <c r="A168" s="68" t="s">
        <v>319</v>
      </c>
      <c r="B168" s="37">
        <v>170703</v>
      </c>
      <c r="C168" s="63" t="s">
        <v>320</v>
      </c>
      <c r="D168" s="36">
        <f>'[1]Місто'!C324</f>
        <v>0</v>
      </c>
      <c r="E168" s="36">
        <f>'[1]Місто'!D324</f>
        <v>0</v>
      </c>
      <c r="F168" s="36">
        <f>'[1]Місто'!E324</f>
        <v>0</v>
      </c>
      <c r="G168" s="36">
        <f>'[1]Місто'!F324</f>
        <v>0</v>
      </c>
      <c r="H168" s="36">
        <f>'[1]Місто'!G324</f>
        <v>0</v>
      </c>
      <c r="I168" s="36">
        <f>'[1]Місто'!H324</f>
        <v>0</v>
      </c>
      <c r="J168" s="36">
        <f>'[1]Місто'!I324</f>
        <v>0</v>
      </c>
      <c r="K168" s="36">
        <f>'[1]Місто'!J324</f>
        <v>0</v>
      </c>
      <c r="L168" s="36">
        <f>'[1]Місто'!K324</f>
        <v>0</v>
      </c>
      <c r="M168" s="36">
        <f>'[1]Місто'!L324</f>
        <v>0</v>
      </c>
      <c r="N168" s="52">
        <f aca="true" t="shared" si="44" ref="N168:N196">D168+G168</f>
        <v>0</v>
      </c>
      <c r="O168" s="50"/>
      <c r="P168" s="56"/>
    </row>
    <row r="169" spans="1:16" ht="25.5" hidden="1">
      <c r="A169" s="68" t="s">
        <v>321</v>
      </c>
      <c r="B169" s="37" t="s">
        <v>103</v>
      </c>
      <c r="C169" s="63" t="s">
        <v>311</v>
      </c>
      <c r="D169" s="36">
        <f>'[1]Місто'!C327</f>
        <v>0</v>
      </c>
      <c r="E169" s="36">
        <f>'[1]Місто'!D327</f>
        <v>0</v>
      </c>
      <c r="F169" s="36">
        <f>'[1]Місто'!E327</f>
        <v>0</v>
      </c>
      <c r="G169" s="36">
        <f>H169+K169</f>
        <v>0</v>
      </c>
      <c r="H169" s="36">
        <f>'[1]Місто'!G327</f>
        <v>0</v>
      </c>
      <c r="I169" s="36">
        <f>'[1]Місто'!H327</f>
        <v>0</v>
      </c>
      <c r="J169" s="36">
        <f>'[1]Місто'!I327</f>
        <v>0</v>
      </c>
      <c r="K169" s="36">
        <f>'[1]Місто'!J327</f>
        <v>0</v>
      </c>
      <c r="L169" s="36">
        <f>'[1]Місто'!K327</f>
        <v>0</v>
      </c>
      <c r="M169" s="36">
        <f>'[1]Місто'!L327</f>
        <v>0</v>
      </c>
      <c r="N169" s="52">
        <f t="shared" si="44"/>
        <v>0</v>
      </c>
      <c r="O169" s="50"/>
      <c r="P169" s="56"/>
    </row>
    <row r="170" spans="1:16" ht="27" customHeight="1" hidden="1">
      <c r="A170" s="68" t="s">
        <v>322</v>
      </c>
      <c r="B170" s="37" t="s">
        <v>94</v>
      </c>
      <c r="C170" s="57" t="s">
        <v>101</v>
      </c>
      <c r="D170" s="36">
        <f>'[1]Місто'!C329</f>
        <v>0</v>
      </c>
      <c r="E170" s="36">
        <f>'[1]Місто'!D329</f>
        <v>0</v>
      </c>
      <c r="F170" s="36">
        <f>'[1]Місто'!E329</f>
        <v>0</v>
      </c>
      <c r="G170" s="36">
        <f>H170+K170</f>
        <v>0</v>
      </c>
      <c r="H170" s="36">
        <f>'[1]Місто'!G329</f>
        <v>0</v>
      </c>
      <c r="I170" s="36">
        <f>'[1]Місто'!H329</f>
        <v>0</v>
      </c>
      <c r="J170" s="36">
        <f>'[1]Місто'!I329</f>
        <v>0</v>
      </c>
      <c r="K170" s="36">
        <f>'[1]Місто'!J329</f>
        <v>0</v>
      </c>
      <c r="L170" s="36">
        <f>'[1]Місто'!K329</f>
        <v>0</v>
      </c>
      <c r="M170" s="36">
        <f>'[1]Місто'!L329</f>
        <v>0</v>
      </c>
      <c r="N170" s="52">
        <f t="shared" si="44"/>
        <v>0</v>
      </c>
      <c r="O170" s="50"/>
      <c r="P170" s="56"/>
    </row>
    <row r="171" spans="1:16" s="51" customFormat="1" ht="30" customHeight="1" hidden="1">
      <c r="A171" s="68" t="s">
        <v>323</v>
      </c>
      <c r="B171" s="37" t="s">
        <v>59</v>
      </c>
      <c r="C171" s="67" t="s">
        <v>208</v>
      </c>
      <c r="D171" s="36"/>
      <c r="E171" s="36"/>
      <c r="F171" s="36"/>
      <c r="G171" s="36">
        <f>H171+K171</f>
        <v>0</v>
      </c>
      <c r="H171" s="36"/>
      <c r="I171" s="36"/>
      <c r="J171" s="36"/>
      <c r="K171" s="36"/>
      <c r="L171" s="36"/>
      <c r="M171" s="36"/>
      <c r="N171" s="52">
        <f t="shared" si="44"/>
        <v>0</v>
      </c>
      <c r="O171" s="50"/>
      <c r="P171" s="50"/>
    </row>
    <row r="172" spans="1:16" ht="38.25" customHeight="1" hidden="1">
      <c r="A172" s="68" t="s">
        <v>324</v>
      </c>
      <c r="B172" s="68" t="s">
        <v>60</v>
      </c>
      <c r="C172" s="67" t="s">
        <v>213</v>
      </c>
      <c r="D172" s="36">
        <f>'[1]Місто'!$C$333+'[1]Місто'!$C$335</f>
        <v>0</v>
      </c>
      <c r="E172" s="36"/>
      <c r="F172" s="36"/>
      <c r="G172" s="36">
        <f>H172+K172</f>
        <v>0</v>
      </c>
      <c r="H172" s="36"/>
      <c r="I172" s="36"/>
      <c r="J172" s="36"/>
      <c r="K172" s="36"/>
      <c r="L172" s="36"/>
      <c r="M172" s="36"/>
      <c r="N172" s="52">
        <f t="shared" si="44"/>
        <v>0</v>
      </c>
      <c r="O172" s="50"/>
      <c r="P172" s="56"/>
    </row>
    <row r="173" spans="1:16" ht="37.5" customHeight="1">
      <c r="A173" s="119" t="s">
        <v>303</v>
      </c>
      <c r="B173" s="119" t="s">
        <v>187</v>
      </c>
      <c r="C173" s="90" t="s">
        <v>418</v>
      </c>
      <c r="D173" s="132">
        <f>D174</f>
        <v>113674020</v>
      </c>
      <c r="E173" s="132">
        <f aca="true" t="shared" si="45" ref="E173:M173">E174</f>
        <v>2538388</v>
      </c>
      <c r="F173" s="132">
        <f t="shared" si="45"/>
        <v>122062</v>
      </c>
      <c r="G173" s="132">
        <f>G174</f>
        <v>188380320</v>
      </c>
      <c r="H173" s="132">
        <f t="shared" si="45"/>
        <v>87889800</v>
      </c>
      <c r="I173" s="132">
        <f t="shared" si="45"/>
        <v>0</v>
      </c>
      <c r="J173" s="132">
        <f t="shared" si="45"/>
        <v>0</v>
      </c>
      <c r="K173" s="132">
        <f>K174</f>
        <v>100490520</v>
      </c>
      <c r="L173" s="132">
        <f>L174</f>
        <v>78760442</v>
      </c>
      <c r="M173" s="132">
        <f t="shared" si="45"/>
        <v>8000000</v>
      </c>
      <c r="N173" s="132">
        <f>D173+G173</f>
        <v>302054340</v>
      </c>
      <c r="O173" s="50">
        <f>N173-'[1]Місто'!$M$239</f>
        <v>0</v>
      </c>
      <c r="P173" s="56"/>
    </row>
    <row r="174" spans="1:16" ht="24.75" customHeight="1">
      <c r="A174" s="81" t="s">
        <v>304</v>
      </c>
      <c r="B174" s="40"/>
      <c r="C174" s="131" t="s">
        <v>418</v>
      </c>
      <c r="D174" s="36">
        <f>D175+D177+D178+D179+D182+D185+D187+D188+D189+D192+D193+D195+D196+D194+D184+D180</f>
        <v>113674020</v>
      </c>
      <c r="E174" s="36">
        <f>E175+E177+E178+E179+E182+E185+E187+E188+E189+E192+E193+E195+E196+E194+E184</f>
        <v>2538388</v>
      </c>
      <c r="F174" s="36">
        <f>F175+F177+F178+F179+F182+F185+F187+F188+F189+F192+F193+F195+F196+F194+F184</f>
        <v>122062</v>
      </c>
      <c r="G174" s="36">
        <f>G175+G177+G178+G179+G182+G185+G187+G188+G189+G192+G193+G195+G196+G190+G194+G181+G186+G183+G184+G180</f>
        <v>188380320</v>
      </c>
      <c r="H174" s="36">
        <f>H175+H177+H178+H179+H182+H185+H187+H188+H189+H192+H193+H195+H196+H190+H184</f>
        <v>87889800</v>
      </c>
      <c r="I174" s="36">
        <f>I175+I177+I178+I179+I182+I185+I187+I188+I189+I192+I193+I195+I196+I190</f>
        <v>0</v>
      </c>
      <c r="J174" s="36">
        <f>J175+J177+J178+J179+J182+J185+J187+J188+J189+J192+J193+J195+J196+J190</f>
        <v>0</v>
      </c>
      <c r="K174" s="36">
        <f>K175+K177+K178+K179+K182+K185+K187+K188+K189+K192+K193+K195+K196+K190+K194+K181+K186+K183+K184</f>
        <v>100490520</v>
      </c>
      <c r="L174" s="36">
        <f>L175+L177+L178+L179+L182+L185+L187+L188+L189+L192+L193+L195+L196+L190+L194+L181+L186+L183+L184</f>
        <v>78760442</v>
      </c>
      <c r="M174" s="36">
        <f>M175+M177+M178+M179+M182+M185+M187+M188+M189+M192+M193+M195+M196+M190+M194+M186+M184</f>
        <v>8000000</v>
      </c>
      <c r="N174" s="52">
        <f>D174+G174</f>
        <v>302054340</v>
      </c>
      <c r="O174" s="50"/>
      <c r="P174" s="56"/>
    </row>
    <row r="175" spans="1:16" ht="26.25" customHeight="1">
      <c r="A175" s="68" t="s">
        <v>12</v>
      </c>
      <c r="B175" s="37" t="s">
        <v>39</v>
      </c>
      <c r="C175" s="69" t="s">
        <v>400</v>
      </c>
      <c r="D175" s="36">
        <f>'[1]Місто'!C241</f>
        <v>3963692</v>
      </c>
      <c r="E175" s="36">
        <f>'[1]Місто'!D241</f>
        <v>2538388</v>
      </c>
      <c r="F175" s="36">
        <f>'[1]Місто'!E241</f>
        <v>122062</v>
      </c>
      <c r="G175" s="36">
        <f aca="true" t="shared" si="46" ref="G175:G196">H175+K175</f>
        <v>35000</v>
      </c>
      <c r="H175" s="36">
        <f>'[1]Місто'!G241</f>
        <v>0</v>
      </c>
      <c r="I175" s="36">
        <f>'[1]Місто'!H241</f>
        <v>0</v>
      </c>
      <c r="J175" s="36">
        <f>'[1]Місто'!I241</f>
        <v>0</v>
      </c>
      <c r="K175" s="36">
        <f>'[1]Місто'!J241</f>
        <v>35000</v>
      </c>
      <c r="L175" s="36">
        <f>'[1]Місто'!K241</f>
        <v>35000</v>
      </c>
      <c r="M175" s="36">
        <f>'[1]Місто'!L241</f>
        <v>0</v>
      </c>
      <c r="N175" s="52">
        <f t="shared" si="44"/>
        <v>3998692</v>
      </c>
      <c r="O175" s="50">
        <f>N175-'[1]Місто'!$M$241</f>
        <v>0</v>
      </c>
      <c r="P175" s="56"/>
    </row>
    <row r="176" spans="1:16" ht="26.25" customHeight="1">
      <c r="A176" s="133" t="s">
        <v>565</v>
      </c>
      <c r="B176" s="133" t="s">
        <v>52</v>
      </c>
      <c r="C176" s="153" t="s">
        <v>425</v>
      </c>
      <c r="D176" s="139">
        <f>D177</f>
        <v>131000</v>
      </c>
      <c r="E176" s="139"/>
      <c r="F176" s="139"/>
      <c r="G176" s="139"/>
      <c r="H176" s="139"/>
      <c r="I176" s="139"/>
      <c r="J176" s="139"/>
      <c r="K176" s="139"/>
      <c r="L176" s="139"/>
      <c r="M176" s="139"/>
      <c r="N176" s="140">
        <f>D176+G176</f>
        <v>131000</v>
      </c>
      <c r="O176" s="50"/>
      <c r="P176" s="56"/>
    </row>
    <row r="177" spans="1:16" ht="42" customHeight="1">
      <c r="A177" s="68" t="s">
        <v>507</v>
      </c>
      <c r="B177" s="37" t="s">
        <v>52</v>
      </c>
      <c r="C177" s="4" t="s">
        <v>635</v>
      </c>
      <c r="D177" s="36">
        <f>'[1]Місто'!C243</f>
        <v>131000</v>
      </c>
      <c r="E177" s="36">
        <f>'[1]Місто'!D243</f>
        <v>0</v>
      </c>
      <c r="F177" s="36">
        <f>'[1]Місто'!E243</f>
        <v>0</v>
      </c>
      <c r="G177" s="36">
        <f t="shared" si="46"/>
        <v>0</v>
      </c>
      <c r="H177" s="36">
        <f>'[1]Місто'!G243</f>
        <v>0</v>
      </c>
      <c r="I177" s="36">
        <f>'[1]Місто'!H243</f>
        <v>0</v>
      </c>
      <c r="J177" s="36">
        <f>'[1]Місто'!I243</f>
        <v>0</v>
      </c>
      <c r="K177" s="36">
        <f>'[1]Місто'!J243</f>
        <v>0</v>
      </c>
      <c r="L177" s="36">
        <f>'[1]Місто'!K243</f>
        <v>0</v>
      </c>
      <c r="M177" s="36">
        <f>'[1]Місто'!L243</f>
        <v>0</v>
      </c>
      <c r="N177" s="52">
        <f t="shared" si="44"/>
        <v>131000</v>
      </c>
      <c r="O177" s="50">
        <f>N177-'[1]Місто'!$M$243</f>
        <v>0</v>
      </c>
      <c r="P177" s="56"/>
    </row>
    <row r="178" spans="1:16" ht="49.5" customHeight="1">
      <c r="A178" s="68" t="s">
        <v>427</v>
      </c>
      <c r="B178" s="68" t="s">
        <v>419</v>
      </c>
      <c r="C178" s="69" t="s">
        <v>428</v>
      </c>
      <c r="D178" s="36">
        <f>'[1]Місто'!C245</f>
        <v>10566800</v>
      </c>
      <c r="E178" s="36">
        <f>'[1]Місто'!D245</f>
        <v>0</v>
      </c>
      <c r="F178" s="36">
        <f>'[1]Місто'!E245</f>
        <v>0</v>
      </c>
      <c r="G178" s="36">
        <f t="shared" si="46"/>
        <v>0</v>
      </c>
      <c r="H178" s="36">
        <f>'[1]Місто'!G245</f>
        <v>0</v>
      </c>
      <c r="I178" s="36">
        <f>'[1]Місто'!H245</f>
        <v>0</v>
      </c>
      <c r="J178" s="36">
        <f>'[1]Місто'!I245</f>
        <v>0</v>
      </c>
      <c r="K178" s="36">
        <f>'[1]Місто'!J245</f>
        <v>0</v>
      </c>
      <c r="L178" s="36">
        <f>'[1]Місто'!K245</f>
        <v>0</v>
      </c>
      <c r="M178" s="36">
        <f>'[1]Місто'!L245</f>
        <v>0</v>
      </c>
      <c r="N178" s="52">
        <f t="shared" si="44"/>
        <v>10566800</v>
      </c>
      <c r="O178" s="50">
        <f>N178-'[1]Місто'!$M$245</f>
        <v>0</v>
      </c>
      <c r="P178" s="56"/>
    </row>
    <row r="179" spans="1:16" ht="28.5" customHeight="1">
      <c r="A179" s="68" t="s">
        <v>510</v>
      </c>
      <c r="B179" s="68" t="s">
        <v>115</v>
      </c>
      <c r="C179" s="63" t="s">
        <v>429</v>
      </c>
      <c r="D179" s="36">
        <f>'[1]Місто'!C251</f>
        <v>0</v>
      </c>
      <c r="E179" s="36">
        <f>'[1]Місто'!D251</f>
        <v>0</v>
      </c>
      <c r="F179" s="36">
        <f>'[1]Місто'!E251</f>
        <v>0</v>
      </c>
      <c r="G179" s="36">
        <f t="shared" si="46"/>
        <v>33149648</v>
      </c>
      <c r="H179" s="36">
        <f>'[1]Місто'!G251</f>
        <v>0</v>
      </c>
      <c r="I179" s="36">
        <f>'[1]Місто'!H251</f>
        <v>0</v>
      </c>
      <c r="J179" s="36">
        <f>'[1]Місто'!I251</f>
        <v>0</v>
      </c>
      <c r="K179" s="36">
        <f>'[1]Місто'!J251</f>
        <v>33149648</v>
      </c>
      <c r="L179" s="36">
        <f>'[1]Місто'!K251</f>
        <v>33149648</v>
      </c>
      <c r="M179" s="36">
        <f>'[1]Місто'!L251</f>
        <v>8000000</v>
      </c>
      <c r="N179" s="52">
        <f t="shared" si="44"/>
        <v>33149648</v>
      </c>
      <c r="O179" s="50">
        <f>N179-'[1]Місто'!$M$251</f>
        <v>0</v>
      </c>
      <c r="P179" s="56"/>
    </row>
    <row r="180" spans="1:16" ht="39.75" customHeight="1">
      <c r="A180" s="68" t="s">
        <v>307</v>
      </c>
      <c r="B180" s="68" t="s">
        <v>125</v>
      </c>
      <c r="C180" s="63" t="s">
        <v>308</v>
      </c>
      <c r="D180" s="36">
        <f>'[1]Місто'!C252</f>
        <v>449300</v>
      </c>
      <c r="E180" s="36">
        <f>'[1]Місто'!D252</f>
        <v>0</v>
      </c>
      <c r="F180" s="36">
        <f>'[1]Місто'!E252</f>
        <v>0</v>
      </c>
      <c r="G180" s="36"/>
      <c r="H180" s="36">
        <f>'[1]Місто'!G252</f>
        <v>0</v>
      </c>
      <c r="I180" s="36">
        <f>'[1]Місто'!H252</f>
        <v>0</v>
      </c>
      <c r="J180" s="36">
        <f>'[1]Місто'!I252</f>
        <v>0</v>
      </c>
      <c r="K180" s="36">
        <f>'[1]Місто'!J252</f>
        <v>0</v>
      </c>
      <c r="L180" s="36">
        <f>'[1]Місто'!K252</f>
        <v>0</v>
      </c>
      <c r="M180" s="36">
        <f>'[1]Місто'!L252</f>
        <v>0</v>
      </c>
      <c r="N180" s="52">
        <f t="shared" si="44"/>
        <v>449300</v>
      </c>
      <c r="O180" s="50">
        <f>N180-'[1]Місто'!$M$252</f>
        <v>0</v>
      </c>
      <c r="P180" s="56"/>
    </row>
    <row r="181" spans="1:16" ht="36.75" customHeight="1">
      <c r="A181" s="68" t="s">
        <v>608</v>
      </c>
      <c r="B181" s="68" t="s">
        <v>606</v>
      </c>
      <c r="C181" s="63" t="s">
        <v>607</v>
      </c>
      <c r="D181" s="36"/>
      <c r="E181" s="36"/>
      <c r="F181" s="36"/>
      <c r="G181" s="36">
        <f t="shared" si="46"/>
        <v>780803</v>
      </c>
      <c r="H181" s="36"/>
      <c r="I181" s="36"/>
      <c r="J181" s="36"/>
      <c r="K181" s="36">
        <f>L181</f>
        <v>780803</v>
      </c>
      <c r="L181" s="36">
        <f>'[1]Місто'!$K$253</f>
        <v>780803</v>
      </c>
      <c r="M181" s="36"/>
      <c r="N181" s="52">
        <f t="shared" si="44"/>
        <v>780803</v>
      </c>
      <c r="O181" s="50"/>
      <c r="P181" s="56"/>
    </row>
    <row r="182" spans="1:16" ht="15" customHeight="1">
      <c r="A182" s="68" t="s">
        <v>511</v>
      </c>
      <c r="B182" s="68" t="s">
        <v>140</v>
      </c>
      <c r="C182" s="63" t="s">
        <v>142</v>
      </c>
      <c r="D182" s="36">
        <f>'[1]Місто'!C256</f>
        <v>82050000</v>
      </c>
      <c r="E182" s="36">
        <f>'[1]Місто'!D256</f>
        <v>0</v>
      </c>
      <c r="F182" s="36">
        <f>'[1]Місто'!E256</f>
        <v>0</v>
      </c>
      <c r="G182" s="36">
        <f>H182+K182</f>
        <v>1446751</v>
      </c>
      <c r="H182" s="36">
        <f>'[1]Місто'!G256</f>
        <v>0</v>
      </c>
      <c r="I182" s="36">
        <f>'[1]Місто'!H256</f>
        <v>0</v>
      </c>
      <c r="J182" s="36">
        <f>'[1]Місто'!I256</f>
        <v>0</v>
      </c>
      <c r="K182" s="36">
        <f>'[1]Місто'!J256</f>
        <v>1446751</v>
      </c>
      <c r="L182" s="36">
        <f>'[1]Місто'!K256</f>
        <v>1446751</v>
      </c>
      <c r="M182" s="36">
        <f>'[1]Місто'!L256</f>
        <v>0</v>
      </c>
      <c r="N182" s="52">
        <f>D182+G182</f>
        <v>83496751</v>
      </c>
      <c r="O182" s="50">
        <f>N182-'[1]Місто'!$M$256</f>
        <v>0</v>
      </c>
      <c r="P182" s="56"/>
    </row>
    <row r="183" spans="1:16" ht="25.5" hidden="1">
      <c r="A183" s="68" t="s">
        <v>626</v>
      </c>
      <c r="B183" s="68" t="s">
        <v>625</v>
      </c>
      <c r="C183" s="63" t="s">
        <v>627</v>
      </c>
      <c r="D183" s="36"/>
      <c r="E183" s="36"/>
      <c r="F183" s="36"/>
      <c r="G183" s="36">
        <f>H183+K183</f>
        <v>0</v>
      </c>
      <c r="H183" s="36"/>
      <c r="I183" s="36"/>
      <c r="J183" s="36"/>
      <c r="K183" s="36">
        <f>'[1]Місто'!J257</f>
        <v>0</v>
      </c>
      <c r="L183" s="36">
        <f>'[1]Місто'!K257</f>
        <v>0</v>
      </c>
      <c r="M183" s="36">
        <f>'[1]Місто'!L257</f>
        <v>0</v>
      </c>
      <c r="N183" s="52">
        <f>D183+G183</f>
        <v>0</v>
      </c>
      <c r="O183" s="50"/>
      <c r="P183" s="56"/>
    </row>
    <row r="184" spans="1:16" ht="165.75">
      <c r="A184" s="68" t="s">
        <v>654</v>
      </c>
      <c r="B184" s="68" t="s">
        <v>404</v>
      </c>
      <c r="C184" s="63" t="s">
        <v>653</v>
      </c>
      <c r="D184" s="36"/>
      <c r="E184" s="36"/>
      <c r="F184" s="36"/>
      <c r="G184" s="36">
        <f t="shared" si="46"/>
        <v>74328800</v>
      </c>
      <c r="H184" s="36">
        <f>'[1]Місто'!$G$254</f>
        <v>74328800</v>
      </c>
      <c r="I184" s="36"/>
      <c r="J184" s="36"/>
      <c r="K184" s="36"/>
      <c r="L184" s="36"/>
      <c r="M184" s="36"/>
      <c r="N184" s="52">
        <f>D184+G184</f>
        <v>74328800</v>
      </c>
      <c r="O184" s="50"/>
      <c r="P184" s="56"/>
    </row>
    <row r="185" spans="1:16" ht="25.5">
      <c r="A185" s="68" t="s">
        <v>309</v>
      </c>
      <c r="B185" s="37" t="s">
        <v>95</v>
      </c>
      <c r="C185" s="63" t="s">
        <v>207</v>
      </c>
      <c r="D185" s="36">
        <f>'[1]Місто'!C259</f>
        <v>0</v>
      </c>
      <c r="E185" s="36">
        <f>'[1]Місто'!D259</f>
        <v>0</v>
      </c>
      <c r="F185" s="36">
        <f>'[1]Місто'!E259</f>
        <v>0</v>
      </c>
      <c r="G185" s="36">
        <f t="shared" si="46"/>
        <v>31428005</v>
      </c>
      <c r="H185" s="36">
        <f>'[1]Місто'!G259</f>
        <v>0</v>
      </c>
      <c r="I185" s="36">
        <f>'[1]Місто'!H259</f>
        <v>0</v>
      </c>
      <c r="J185" s="36">
        <f>'[1]Місто'!I259</f>
        <v>0</v>
      </c>
      <c r="K185" s="36">
        <f>'[1]Місто'!J259</f>
        <v>31428005</v>
      </c>
      <c r="L185" s="36">
        <f>'[1]Місто'!K259</f>
        <v>31428005</v>
      </c>
      <c r="M185" s="36">
        <f>'[1]Місто'!L259</f>
        <v>0</v>
      </c>
      <c r="N185" s="52">
        <f t="shared" si="44"/>
        <v>31428005</v>
      </c>
      <c r="O185" s="50">
        <f>N185-'[1]Місто'!$M$259</f>
        <v>0</v>
      </c>
      <c r="P185" s="56"/>
    </row>
    <row r="186" spans="1:16" ht="25.5">
      <c r="A186" s="68" t="s">
        <v>621</v>
      </c>
      <c r="B186" s="68" t="s">
        <v>407</v>
      </c>
      <c r="C186" s="63" t="s">
        <v>409</v>
      </c>
      <c r="D186" s="36"/>
      <c r="E186" s="36"/>
      <c r="F186" s="36"/>
      <c r="G186" s="36">
        <f t="shared" si="46"/>
        <v>1717630</v>
      </c>
      <c r="H186" s="36"/>
      <c r="I186" s="36"/>
      <c r="J186" s="36"/>
      <c r="K186" s="36">
        <f>'[1]Місто'!$J$260</f>
        <v>1717630</v>
      </c>
      <c r="L186" s="36">
        <f>'[1]Місто'!K260</f>
        <v>1717630</v>
      </c>
      <c r="M186" s="36">
        <f>'[1]Місто'!L260</f>
        <v>0</v>
      </c>
      <c r="N186" s="52">
        <f t="shared" si="44"/>
        <v>1717630</v>
      </c>
      <c r="O186" s="50">
        <f>N186-'[1]Місто'!$M$260</f>
        <v>0</v>
      </c>
      <c r="P186" s="56"/>
    </row>
    <row r="187" spans="1:16" ht="38.25" customHeight="1" hidden="1">
      <c r="A187" s="68"/>
      <c r="B187" s="37" t="s">
        <v>102</v>
      </c>
      <c r="C187" s="69" t="s">
        <v>350</v>
      </c>
      <c r="D187" s="36">
        <f>'[1]Місто'!C261</f>
        <v>0</v>
      </c>
      <c r="E187" s="36">
        <f>'[1]Місто'!D261</f>
        <v>0</v>
      </c>
      <c r="F187" s="36">
        <f>'[1]Місто'!E261</f>
        <v>0</v>
      </c>
      <c r="G187" s="36">
        <f t="shared" si="46"/>
        <v>0</v>
      </c>
      <c r="H187" s="36">
        <f>'[1]Місто'!G261</f>
        <v>0</v>
      </c>
      <c r="I187" s="36">
        <f>'[1]Місто'!H261</f>
        <v>0</v>
      </c>
      <c r="J187" s="36">
        <f>'[1]Місто'!I261</f>
        <v>0</v>
      </c>
      <c r="K187" s="36">
        <f>'[1]Місто'!J261</f>
        <v>0</v>
      </c>
      <c r="L187" s="36">
        <f>'[1]Місто'!K261</f>
        <v>0</v>
      </c>
      <c r="M187" s="36">
        <f>'[1]Місто'!L261</f>
        <v>0</v>
      </c>
      <c r="N187" s="52">
        <f t="shared" si="44"/>
        <v>0</v>
      </c>
      <c r="O187" s="50"/>
      <c r="P187" s="56"/>
    </row>
    <row r="188" spans="1:16" ht="25.5" customHeight="1">
      <c r="A188" s="68" t="s">
        <v>512</v>
      </c>
      <c r="B188" s="37">
        <v>170703</v>
      </c>
      <c r="C188" s="63" t="s">
        <v>571</v>
      </c>
      <c r="D188" s="36">
        <f>'[1]Місто'!C263</f>
        <v>0</v>
      </c>
      <c r="E188" s="36">
        <f>'[1]Місто'!D263</f>
        <v>0</v>
      </c>
      <c r="F188" s="36">
        <f>'[1]Місто'!E263</f>
        <v>0</v>
      </c>
      <c r="G188" s="36">
        <f t="shared" si="46"/>
        <v>31540500</v>
      </c>
      <c r="H188" s="36">
        <f>'[1]Місто'!G263</f>
        <v>11861000</v>
      </c>
      <c r="I188" s="36">
        <f>'[1]Місто'!H263</f>
        <v>0</v>
      </c>
      <c r="J188" s="36">
        <f>'[1]Місто'!I263</f>
        <v>0</v>
      </c>
      <c r="K188" s="36">
        <f>'[1]Місто'!J263</f>
        <v>19679500</v>
      </c>
      <c r="L188" s="36">
        <f>'[1]Місто'!K263</f>
        <v>0</v>
      </c>
      <c r="M188" s="36">
        <f>'[1]Місто'!L263</f>
        <v>0</v>
      </c>
      <c r="N188" s="52">
        <f t="shared" si="44"/>
        <v>31540500</v>
      </c>
      <c r="O188" s="50">
        <f>N188-'[1]Місто'!$M$263</f>
        <v>0</v>
      </c>
      <c r="P188" s="56"/>
    </row>
    <row r="189" spans="1:16" ht="29.25" customHeight="1">
      <c r="A189" s="68" t="s">
        <v>513</v>
      </c>
      <c r="B189" s="37" t="s">
        <v>103</v>
      </c>
      <c r="C189" s="67" t="s">
        <v>311</v>
      </c>
      <c r="D189" s="36">
        <f>'[1]Місто'!C266</f>
        <v>0</v>
      </c>
      <c r="E189" s="36">
        <f>'[1]Місто'!D266</f>
        <v>0</v>
      </c>
      <c r="F189" s="36">
        <f>'[1]Місто'!E266</f>
        <v>0</v>
      </c>
      <c r="G189" s="36">
        <f t="shared" si="46"/>
        <v>8914833</v>
      </c>
      <c r="H189" s="36">
        <f>'[1]Місто'!G266</f>
        <v>0</v>
      </c>
      <c r="I189" s="36">
        <f>'[1]Місто'!H266</f>
        <v>0</v>
      </c>
      <c r="J189" s="36">
        <f>'[1]Місто'!I266</f>
        <v>0</v>
      </c>
      <c r="K189" s="36">
        <f>'[1]Місто'!J266</f>
        <v>8914833</v>
      </c>
      <c r="L189" s="36">
        <f>'[1]Місто'!K266</f>
        <v>8914833</v>
      </c>
      <c r="M189" s="36">
        <f>'[1]Місто'!L266</f>
        <v>0</v>
      </c>
      <c r="N189" s="52">
        <f t="shared" si="44"/>
        <v>8914833</v>
      </c>
      <c r="O189" s="50"/>
      <c r="P189" s="56"/>
    </row>
    <row r="190" spans="1:16" ht="25.5">
      <c r="A190" s="68" t="s">
        <v>426</v>
      </c>
      <c r="B190" s="37" t="s">
        <v>94</v>
      </c>
      <c r="C190" s="57" t="s">
        <v>101</v>
      </c>
      <c r="D190" s="36"/>
      <c r="E190" s="36"/>
      <c r="F190" s="36"/>
      <c r="G190" s="36">
        <f t="shared" si="46"/>
        <v>3750578</v>
      </c>
      <c r="H190" s="36">
        <f>'[1]Місто'!G268</f>
        <v>1700000</v>
      </c>
      <c r="I190" s="36">
        <f>'[1]Місто'!H268</f>
        <v>0</v>
      </c>
      <c r="J190" s="36">
        <f>'[1]Місто'!I268</f>
        <v>0</v>
      </c>
      <c r="K190" s="36">
        <f>'[1]Місто'!J268</f>
        <v>2050578</v>
      </c>
      <c r="L190" s="36"/>
      <c r="M190" s="36"/>
      <c r="N190" s="52">
        <f t="shared" si="44"/>
        <v>3750578</v>
      </c>
      <c r="O190" s="50"/>
      <c r="P190" s="56"/>
    </row>
    <row r="191" spans="1:16" ht="12.75">
      <c r="A191" s="133" t="s">
        <v>554</v>
      </c>
      <c r="B191" s="133" t="s">
        <v>60</v>
      </c>
      <c r="C191" s="146" t="s">
        <v>549</v>
      </c>
      <c r="D191" s="139">
        <f>D192+D193+D194+D195</f>
        <v>16513228</v>
      </c>
      <c r="E191" s="139">
        <f>E192+E193+E194+E195</f>
        <v>0</v>
      </c>
      <c r="F191" s="139">
        <f>F192+F193+F194+F195</f>
        <v>0</v>
      </c>
      <c r="G191" s="139">
        <f t="shared" si="46"/>
        <v>1287772</v>
      </c>
      <c r="H191" s="139">
        <f aca="true" t="shared" si="47" ref="H191:M191">H192+H193+H194+H195</f>
        <v>0</v>
      </c>
      <c r="I191" s="139">
        <f t="shared" si="47"/>
        <v>0</v>
      </c>
      <c r="J191" s="139">
        <f t="shared" si="47"/>
        <v>0</v>
      </c>
      <c r="K191" s="139">
        <f t="shared" si="47"/>
        <v>1287772</v>
      </c>
      <c r="L191" s="139">
        <f t="shared" si="47"/>
        <v>1287772</v>
      </c>
      <c r="M191" s="139">
        <f t="shared" si="47"/>
        <v>0</v>
      </c>
      <c r="N191" s="140">
        <f t="shared" si="44"/>
        <v>17801000</v>
      </c>
      <c r="O191" s="50">
        <f>N191-'[1]Місто'!$M$270</f>
        <v>0</v>
      </c>
      <c r="P191" s="56"/>
    </row>
    <row r="192" spans="1:16" s="136" customFormat="1" ht="70.5" customHeight="1">
      <c r="A192" s="81" t="s">
        <v>514</v>
      </c>
      <c r="B192" s="40" t="s">
        <v>60</v>
      </c>
      <c r="C192" s="137" t="s">
        <v>572</v>
      </c>
      <c r="D192" s="35">
        <f>'[1]Місто'!$C$272</f>
        <v>16156463</v>
      </c>
      <c r="E192" s="35">
        <f>'[1]Місто'!D271+'[1]Місто'!D272</f>
        <v>0</v>
      </c>
      <c r="F192" s="35">
        <f>'[1]Місто'!E271+'[1]Місто'!E272</f>
        <v>0</v>
      </c>
      <c r="G192" s="35">
        <f t="shared" si="46"/>
        <v>0</v>
      </c>
      <c r="H192" s="35">
        <f>'[1]Місто'!G271+'[1]Місто'!G272</f>
        <v>0</v>
      </c>
      <c r="I192" s="35">
        <f>'[1]Місто'!H271+'[1]Місто'!H272</f>
        <v>0</v>
      </c>
      <c r="J192" s="35">
        <f>'[1]Місто'!I271+'[1]Місто'!I272</f>
        <v>0</v>
      </c>
      <c r="K192" s="35">
        <f>'[1]Місто'!J271+'[1]Місто'!J272</f>
        <v>0</v>
      </c>
      <c r="L192" s="35">
        <f>'[1]Місто'!K271+'[1]Місто'!K272</f>
        <v>0</v>
      </c>
      <c r="M192" s="35">
        <f>'[1]Місто'!L271+'[1]Місто'!L272</f>
        <v>0</v>
      </c>
      <c r="N192" s="41">
        <f t="shared" si="44"/>
        <v>16156463</v>
      </c>
      <c r="O192" s="50"/>
      <c r="P192" s="135"/>
    </row>
    <row r="193" spans="1:16" ht="51.75" customHeight="1">
      <c r="A193" s="68" t="s">
        <v>515</v>
      </c>
      <c r="B193" s="37" t="s">
        <v>60</v>
      </c>
      <c r="C193" s="63" t="s">
        <v>431</v>
      </c>
      <c r="D193" s="36">
        <f>'[1]Місто'!C273</f>
        <v>260666</v>
      </c>
      <c r="E193" s="36">
        <f>'[1]Місто'!D273</f>
        <v>0</v>
      </c>
      <c r="F193" s="36">
        <f>'[1]Місто'!E273</f>
        <v>0</v>
      </c>
      <c r="G193" s="36">
        <f t="shared" si="46"/>
        <v>0</v>
      </c>
      <c r="H193" s="36">
        <f>'[1]Місто'!G273</f>
        <v>0</v>
      </c>
      <c r="I193" s="36">
        <f>'[1]Місто'!H273</f>
        <v>0</v>
      </c>
      <c r="J193" s="36">
        <f>'[1]Місто'!I273</f>
        <v>0</v>
      </c>
      <c r="K193" s="36">
        <f>'[1]Місто'!J273</f>
        <v>0</v>
      </c>
      <c r="L193" s="36">
        <f>'[1]Місто'!K273</f>
        <v>0</v>
      </c>
      <c r="M193" s="36">
        <f>'[1]Місто'!L273</f>
        <v>0</v>
      </c>
      <c r="N193" s="52">
        <f t="shared" si="44"/>
        <v>260666</v>
      </c>
      <c r="O193" s="50"/>
      <c r="P193" s="56"/>
    </row>
    <row r="194" spans="1:16" ht="51.75" customHeight="1">
      <c r="A194" s="68" t="s">
        <v>516</v>
      </c>
      <c r="B194" s="68" t="s">
        <v>60</v>
      </c>
      <c r="C194" s="63" t="s">
        <v>433</v>
      </c>
      <c r="D194" s="36">
        <f>'[1]Місто'!$C$275</f>
        <v>96099</v>
      </c>
      <c r="E194" s="36"/>
      <c r="F194" s="36"/>
      <c r="G194" s="36">
        <f t="shared" si="46"/>
        <v>1287772</v>
      </c>
      <c r="H194" s="36">
        <f>'[1]Місто'!G275</f>
        <v>0</v>
      </c>
      <c r="I194" s="36">
        <f>'[1]Місто'!H275</f>
        <v>0</v>
      </c>
      <c r="J194" s="36">
        <f>'[1]Місто'!I275</f>
        <v>0</v>
      </c>
      <c r="K194" s="36">
        <f>'[1]Місто'!J275</f>
        <v>1287772</v>
      </c>
      <c r="L194" s="36">
        <f>'[1]Місто'!K275</f>
        <v>1287772</v>
      </c>
      <c r="M194" s="36">
        <f>'[1]Місто'!L275</f>
        <v>0</v>
      </c>
      <c r="N194" s="52">
        <f t="shared" si="44"/>
        <v>1383871</v>
      </c>
      <c r="O194" s="50"/>
      <c r="P194" s="56"/>
    </row>
    <row r="195" spans="1:16" ht="63" customHeight="1" hidden="1">
      <c r="A195" s="68" t="s">
        <v>577</v>
      </c>
      <c r="B195" s="37" t="s">
        <v>60</v>
      </c>
      <c r="C195" s="63" t="s">
        <v>517</v>
      </c>
      <c r="D195" s="36">
        <f>'[1]Місто'!$C$274</f>
        <v>0</v>
      </c>
      <c r="E195" s="36"/>
      <c r="F195" s="36"/>
      <c r="G195" s="36">
        <f t="shared" si="46"/>
        <v>0</v>
      </c>
      <c r="H195" s="36"/>
      <c r="I195" s="36"/>
      <c r="J195" s="36"/>
      <c r="K195" s="36"/>
      <c r="L195" s="36"/>
      <c r="M195" s="36"/>
      <c r="N195" s="52">
        <f t="shared" si="44"/>
        <v>0</v>
      </c>
      <c r="O195" s="50"/>
      <c r="P195" s="56"/>
    </row>
    <row r="196" spans="1:16" ht="12.75" hidden="1">
      <c r="A196" s="68"/>
      <c r="B196" s="37"/>
      <c r="C196" s="63"/>
      <c r="D196" s="36"/>
      <c r="E196" s="36">
        <f>'[1]Місто'!D275</f>
        <v>0</v>
      </c>
      <c r="F196" s="36">
        <f>'[1]Місто'!E275</f>
        <v>0</v>
      </c>
      <c r="G196" s="36">
        <f t="shared" si="46"/>
        <v>0</v>
      </c>
      <c r="H196" s="36">
        <f>'[1]Місто'!G275</f>
        <v>0</v>
      </c>
      <c r="I196" s="36">
        <f>'[1]Місто'!H275</f>
        <v>0</v>
      </c>
      <c r="J196" s="36">
        <f>'[1]Місто'!I275</f>
        <v>0</v>
      </c>
      <c r="K196" s="36"/>
      <c r="L196" s="36"/>
      <c r="M196" s="36"/>
      <c r="N196" s="52">
        <f t="shared" si="44"/>
        <v>0</v>
      </c>
      <c r="O196" s="50"/>
      <c r="P196" s="56"/>
    </row>
    <row r="197" spans="1:16" ht="24">
      <c r="A197" s="86" t="s">
        <v>325</v>
      </c>
      <c r="B197" s="86" t="s">
        <v>188</v>
      </c>
      <c r="C197" s="92" t="s">
        <v>147</v>
      </c>
      <c r="D197" s="48">
        <f>D198</f>
        <v>3239727</v>
      </c>
      <c r="E197" s="48">
        <f aca="true" t="shared" si="48" ref="E197:M197">E198</f>
        <v>1842305</v>
      </c>
      <c r="F197" s="48">
        <f t="shared" si="48"/>
        <v>120225</v>
      </c>
      <c r="G197" s="48">
        <f t="shared" si="48"/>
        <v>61915</v>
      </c>
      <c r="H197" s="48">
        <f t="shared" si="48"/>
        <v>0</v>
      </c>
      <c r="I197" s="48">
        <f t="shared" si="48"/>
        <v>0</v>
      </c>
      <c r="J197" s="48">
        <f t="shared" si="48"/>
        <v>0</v>
      </c>
      <c r="K197" s="48">
        <f t="shared" si="48"/>
        <v>61915</v>
      </c>
      <c r="L197" s="48">
        <f t="shared" si="48"/>
        <v>61915</v>
      </c>
      <c r="M197" s="48">
        <f t="shared" si="48"/>
        <v>0</v>
      </c>
      <c r="N197" s="49">
        <f aca="true" t="shared" si="49" ref="N197:N223">D197+G197</f>
        <v>3301642</v>
      </c>
      <c r="O197" s="50">
        <f>N197-'[1]Місто'!$M$337</f>
        <v>0</v>
      </c>
      <c r="P197" s="56"/>
    </row>
    <row r="198" spans="1:16" ht="36" customHeight="1">
      <c r="A198" s="81" t="s">
        <v>326</v>
      </c>
      <c r="B198" s="40"/>
      <c r="C198" s="66" t="s">
        <v>147</v>
      </c>
      <c r="D198" s="35">
        <f aca="true" t="shared" si="50" ref="D198:M198">SUM(D199:D201)-D200</f>
        <v>3239727</v>
      </c>
      <c r="E198" s="35">
        <f t="shared" si="50"/>
        <v>1842305</v>
      </c>
      <c r="F198" s="35">
        <f t="shared" si="50"/>
        <v>120225</v>
      </c>
      <c r="G198" s="35">
        <f t="shared" si="50"/>
        <v>61915</v>
      </c>
      <c r="H198" s="35">
        <f t="shared" si="50"/>
        <v>0</v>
      </c>
      <c r="I198" s="35">
        <f t="shared" si="50"/>
        <v>0</v>
      </c>
      <c r="J198" s="35">
        <f t="shared" si="50"/>
        <v>0</v>
      </c>
      <c r="K198" s="35">
        <f t="shared" si="50"/>
        <v>61915</v>
      </c>
      <c r="L198" s="35">
        <f t="shared" si="50"/>
        <v>61915</v>
      </c>
      <c r="M198" s="35">
        <f t="shared" si="50"/>
        <v>0</v>
      </c>
      <c r="N198" s="52">
        <f t="shared" si="49"/>
        <v>3301642</v>
      </c>
      <c r="O198" s="50"/>
      <c r="P198" s="56"/>
    </row>
    <row r="199" spans="1:16" ht="39" customHeight="1">
      <c r="A199" s="68" t="s">
        <v>14</v>
      </c>
      <c r="B199" s="37" t="s">
        <v>39</v>
      </c>
      <c r="C199" s="69" t="s">
        <v>388</v>
      </c>
      <c r="D199" s="36">
        <f>'[1]Місто'!C339</f>
        <v>3199568</v>
      </c>
      <c r="E199" s="36">
        <f>'[1]Місто'!D339</f>
        <v>1842305</v>
      </c>
      <c r="F199" s="36">
        <f>'[1]Місто'!E339</f>
        <v>120225</v>
      </c>
      <c r="G199" s="36">
        <f>H199+K199</f>
        <v>61915</v>
      </c>
      <c r="H199" s="36">
        <f>'[1]Місто'!G339</f>
        <v>0</v>
      </c>
      <c r="I199" s="36">
        <f>'[1]Місто'!H339</f>
        <v>0</v>
      </c>
      <c r="J199" s="36">
        <f>'[1]Місто'!I339</f>
        <v>0</v>
      </c>
      <c r="K199" s="36">
        <f>'[1]Місто'!J339</f>
        <v>61915</v>
      </c>
      <c r="L199" s="36">
        <f>'[1]Місто'!K339</f>
        <v>61915</v>
      </c>
      <c r="M199" s="36">
        <f>'[1]Місто'!L339</f>
        <v>0</v>
      </c>
      <c r="N199" s="52">
        <f t="shared" si="49"/>
        <v>3261483</v>
      </c>
      <c r="O199" s="50"/>
      <c r="P199" s="56"/>
    </row>
    <row r="200" spans="1:16" ht="18.75" customHeight="1">
      <c r="A200" s="133" t="s">
        <v>555</v>
      </c>
      <c r="B200" s="133" t="s">
        <v>60</v>
      </c>
      <c r="C200" s="148" t="s">
        <v>549</v>
      </c>
      <c r="D200" s="139">
        <f>D201</f>
        <v>40159</v>
      </c>
      <c r="E200" s="139"/>
      <c r="F200" s="139"/>
      <c r="G200" s="139"/>
      <c r="H200" s="139"/>
      <c r="I200" s="139"/>
      <c r="J200" s="139"/>
      <c r="K200" s="139"/>
      <c r="L200" s="139"/>
      <c r="M200" s="139"/>
      <c r="N200" s="140">
        <f t="shared" si="49"/>
        <v>40159</v>
      </c>
      <c r="O200" s="50"/>
      <c r="P200" s="56"/>
    </row>
    <row r="201" spans="1:16" ht="51">
      <c r="A201" s="68" t="s">
        <v>573</v>
      </c>
      <c r="B201" s="68" t="s">
        <v>60</v>
      </c>
      <c r="C201" s="69" t="s">
        <v>465</v>
      </c>
      <c r="D201" s="36">
        <f>'[1]Місто'!C346</f>
        <v>40159</v>
      </c>
      <c r="E201" s="36">
        <f>'[1]Місто'!D346</f>
        <v>0</v>
      </c>
      <c r="F201" s="36">
        <f>'[1]Місто'!E346</f>
        <v>0</v>
      </c>
      <c r="G201" s="36"/>
      <c r="H201" s="36">
        <f>'[1]Місто'!G346</f>
        <v>0</v>
      </c>
      <c r="I201" s="36">
        <f>'[1]Місто'!H346</f>
        <v>0</v>
      </c>
      <c r="J201" s="36">
        <f>'[1]Місто'!I346</f>
        <v>0</v>
      </c>
      <c r="K201" s="36">
        <f>'[1]Місто'!J346</f>
        <v>0</v>
      </c>
      <c r="L201" s="36">
        <f>'[1]Місто'!K346</f>
        <v>0</v>
      </c>
      <c r="M201" s="36">
        <f>'[1]Місто'!L346</f>
        <v>0</v>
      </c>
      <c r="N201" s="52">
        <f t="shared" si="49"/>
        <v>40159</v>
      </c>
      <c r="O201" s="50"/>
      <c r="P201" s="56"/>
    </row>
    <row r="202" spans="1:16" ht="41.25" customHeight="1">
      <c r="A202" s="86" t="s">
        <v>328</v>
      </c>
      <c r="B202" s="86" t="s">
        <v>193</v>
      </c>
      <c r="C202" s="90" t="s">
        <v>146</v>
      </c>
      <c r="D202" s="48">
        <f>D203</f>
        <v>5522263</v>
      </c>
      <c r="E202" s="48">
        <f aca="true" t="shared" si="51" ref="E202:M202">E203</f>
        <v>1402517</v>
      </c>
      <c r="F202" s="48">
        <f t="shared" si="51"/>
        <v>152115</v>
      </c>
      <c r="G202" s="48">
        <f t="shared" si="51"/>
        <v>1664951</v>
      </c>
      <c r="H202" s="48">
        <f>H203</f>
        <v>0</v>
      </c>
      <c r="I202" s="48">
        <f t="shared" si="51"/>
        <v>0</v>
      </c>
      <c r="J202" s="48">
        <f t="shared" si="51"/>
        <v>0</v>
      </c>
      <c r="K202" s="48">
        <f t="shared" si="51"/>
        <v>1664951</v>
      </c>
      <c r="L202" s="48">
        <f t="shared" si="51"/>
        <v>1664951</v>
      </c>
      <c r="M202" s="48">
        <f t="shared" si="51"/>
        <v>0</v>
      </c>
      <c r="N202" s="49">
        <f t="shared" si="49"/>
        <v>7187214</v>
      </c>
      <c r="O202" s="50">
        <f>N202-'[1]Місто'!$M$347</f>
        <v>0</v>
      </c>
      <c r="P202" s="56"/>
    </row>
    <row r="203" spans="1:16" ht="36" customHeight="1">
      <c r="A203" s="81" t="s">
        <v>329</v>
      </c>
      <c r="B203" s="40"/>
      <c r="C203" s="66" t="s">
        <v>146</v>
      </c>
      <c r="D203" s="35">
        <f>D204+D207+D208+D209</f>
        <v>5522263</v>
      </c>
      <c r="E203" s="35">
        <f>E204+E207+E208+E209</f>
        <v>1402517</v>
      </c>
      <c r="F203" s="35">
        <f>F204+F207+F208+F209</f>
        <v>152115</v>
      </c>
      <c r="G203" s="35">
        <f>G204+G207+G208+G209+G205</f>
        <v>1664951</v>
      </c>
      <c r="H203" s="35">
        <f aca="true" t="shared" si="52" ref="H203:M203">H204+H207+H208+H209+H205</f>
        <v>0</v>
      </c>
      <c r="I203" s="35">
        <f t="shared" si="52"/>
        <v>0</v>
      </c>
      <c r="J203" s="35">
        <f t="shared" si="52"/>
        <v>0</v>
      </c>
      <c r="K203" s="35">
        <f t="shared" si="52"/>
        <v>1664951</v>
      </c>
      <c r="L203" s="35">
        <f>L204+L207+L208+L209+L205</f>
        <v>1664951</v>
      </c>
      <c r="M203" s="35">
        <f t="shared" si="52"/>
        <v>0</v>
      </c>
      <c r="N203" s="52">
        <f t="shared" si="49"/>
        <v>7187214</v>
      </c>
      <c r="O203" s="50"/>
      <c r="P203" s="56"/>
    </row>
    <row r="204" spans="1:16" ht="25.5">
      <c r="A204" s="68" t="s">
        <v>15</v>
      </c>
      <c r="B204" s="37" t="s">
        <v>39</v>
      </c>
      <c r="C204" s="69" t="s">
        <v>390</v>
      </c>
      <c r="D204" s="36">
        <f>'[1]Місто'!C349</f>
        <v>2487560</v>
      </c>
      <c r="E204" s="36">
        <f>'[1]Місто'!D349</f>
        <v>1402517</v>
      </c>
      <c r="F204" s="36">
        <f>'[1]Місто'!E349</f>
        <v>152115</v>
      </c>
      <c r="G204" s="36">
        <f>H204+K204</f>
        <v>14000</v>
      </c>
      <c r="H204" s="36">
        <f>'[1]Місто'!G349</f>
        <v>0</v>
      </c>
      <c r="I204" s="36">
        <f>'[1]Місто'!H349</f>
        <v>0</v>
      </c>
      <c r="J204" s="36">
        <f>'[1]Місто'!I349</f>
        <v>0</v>
      </c>
      <c r="K204" s="36">
        <f>'[1]Місто'!J349</f>
        <v>14000</v>
      </c>
      <c r="L204" s="36">
        <f>'[1]Місто'!K349</f>
        <v>14000</v>
      </c>
      <c r="M204" s="36">
        <f>'[1]Місто'!L349</f>
        <v>0</v>
      </c>
      <c r="N204" s="52">
        <f t="shared" si="49"/>
        <v>2501560</v>
      </c>
      <c r="O204" s="50"/>
      <c r="P204" s="56"/>
    </row>
    <row r="205" spans="1:16" ht="30" customHeight="1">
      <c r="A205" s="68" t="s">
        <v>657</v>
      </c>
      <c r="B205" s="68" t="s">
        <v>656</v>
      </c>
      <c r="C205" s="69" t="s">
        <v>658</v>
      </c>
      <c r="D205" s="36"/>
      <c r="E205" s="36"/>
      <c r="F205" s="36"/>
      <c r="G205" s="36">
        <f>H205+K205</f>
        <v>1550464</v>
      </c>
      <c r="H205" s="36">
        <f>'[1]Місто'!$G$351</f>
        <v>0</v>
      </c>
      <c r="I205" s="36"/>
      <c r="J205" s="36"/>
      <c r="K205" s="36">
        <f>L205</f>
        <v>1550464</v>
      </c>
      <c r="L205" s="36">
        <f>'[1]Місто'!$K$351</f>
        <v>1550464</v>
      </c>
      <c r="M205" s="36"/>
      <c r="N205" s="52"/>
      <c r="O205" s="50"/>
      <c r="P205" s="56"/>
    </row>
    <row r="206" spans="1:16" ht="12.75">
      <c r="A206" s="133" t="s">
        <v>556</v>
      </c>
      <c r="B206" s="133" t="s">
        <v>60</v>
      </c>
      <c r="C206" s="148" t="s">
        <v>549</v>
      </c>
      <c r="D206" s="139">
        <f>D207+D208</f>
        <v>3034703</v>
      </c>
      <c r="E206" s="139"/>
      <c r="F206" s="139"/>
      <c r="G206" s="139">
        <f>H206+K206</f>
        <v>100487</v>
      </c>
      <c r="H206" s="139">
        <f>H207</f>
        <v>0</v>
      </c>
      <c r="I206" s="139"/>
      <c r="J206" s="139"/>
      <c r="K206" s="139">
        <f>L206</f>
        <v>100487</v>
      </c>
      <c r="L206" s="139">
        <f>L207</f>
        <v>100487</v>
      </c>
      <c r="M206" s="139"/>
      <c r="N206" s="140">
        <f t="shared" si="49"/>
        <v>3135190</v>
      </c>
      <c r="O206" s="50"/>
      <c r="P206" s="56"/>
    </row>
    <row r="207" spans="1:16" ht="54.75" customHeight="1">
      <c r="A207" s="126" t="s">
        <v>464</v>
      </c>
      <c r="B207" s="68" t="s">
        <v>60</v>
      </c>
      <c r="C207" s="69" t="s">
        <v>631</v>
      </c>
      <c r="D207" s="36">
        <f>'[1]Місто'!$C$357+'[1]Місто'!$C$355+'[1]Місто'!$C$356</f>
        <v>2934703</v>
      </c>
      <c r="E207" s="36"/>
      <c r="F207" s="36"/>
      <c r="G207" s="36">
        <f>H207+K207</f>
        <v>100487</v>
      </c>
      <c r="H207" s="36">
        <f>'[1]Місто'!$G$355</f>
        <v>0</v>
      </c>
      <c r="I207" s="36"/>
      <c r="J207" s="36"/>
      <c r="K207" s="36">
        <f>L207</f>
        <v>100487</v>
      </c>
      <c r="L207" s="36">
        <f>'[1]Місто'!$K$355</f>
        <v>100487</v>
      </c>
      <c r="M207" s="36"/>
      <c r="N207" s="52">
        <f t="shared" si="49"/>
        <v>3035190</v>
      </c>
      <c r="O207" s="50"/>
      <c r="P207" s="56"/>
    </row>
    <row r="208" spans="1:16" ht="37.5" customHeight="1">
      <c r="A208" s="81" t="s">
        <v>661</v>
      </c>
      <c r="B208" s="40" t="s">
        <v>60</v>
      </c>
      <c r="C208" s="137" t="s">
        <v>572</v>
      </c>
      <c r="D208" s="36">
        <f>'[1]Місто'!$C$354</f>
        <v>100000</v>
      </c>
      <c r="E208" s="36"/>
      <c r="F208" s="36"/>
      <c r="G208" s="36"/>
      <c r="H208" s="36"/>
      <c r="I208" s="36"/>
      <c r="J208" s="36"/>
      <c r="K208" s="36"/>
      <c r="L208" s="36"/>
      <c r="M208" s="36"/>
      <c r="N208" s="52">
        <f t="shared" si="49"/>
        <v>100000</v>
      </c>
      <c r="O208" s="50"/>
      <c r="P208" s="56"/>
    </row>
    <row r="209" spans="1:16" ht="32.25" customHeight="1" hidden="1">
      <c r="A209" s="133"/>
      <c r="B209" s="68"/>
      <c r="C209" s="67"/>
      <c r="D209" s="36"/>
      <c r="E209" s="36"/>
      <c r="F209" s="36"/>
      <c r="G209" s="36"/>
      <c r="H209" s="36"/>
      <c r="I209" s="36"/>
      <c r="J209" s="36"/>
      <c r="K209" s="36"/>
      <c r="L209" s="36"/>
      <c r="M209" s="36"/>
      <c r="N209" s="52">
        <f t="shared" si="49"/>
        <v>0</v>
      </c>
      <c r="O209" s="50"/>
      <c r="P209" s="56"/>
    </row>
    <row r="210" spans="1:15" s="54" customFormat="1" ht="25.5">
      <c r="A210" s="86" t="s">
        <v>330</v>
      </c>
      <c r="B210" s="86" t="s">
        <v>195</v>
      </c>
      <c r="C210" s="85" t="s">
        <v>165</v>
      </c>
      <c r="D210" s="48">
        <f aca="true" t="shared" si="53" ref="D210:F211">D211</f>
        <v>791529</v>
      </c>
      <c r="E210" s="48">
        <f t="shared" si="53"/>
        <v>509062</v>
      </c>
      <c r="F210" s="48">
        <f t="shared" si="53"/>
        <v>13301</v>
      </c>
      <c r="G210" s="48">
        <f aca="true" t="shared" si="54" ref="G210:G216">H210+K210</f>
        <v>0</v>
      </c>
      <c r="H210" s="48"/>
      <c r="I210" s="48"/>
      <c r="J210" s="48"/>
      <c r="K210" s="48">
        <f aca="true" t="shared" si="55" ref="K210:M211">K211</f>
        <v>0</v>
      </c>
      <c r="L210" s="48">
        <f t="shared" si="55"/>
        <v>0</v>
      </c>
      <c r="M210" s="48">
        <f t="shared" si="55"/>
        <v>0</v>
      </c>
      <c r="N210" s="49">
        <f t="shared" si="49"/>
        <v>791529</v>
      </c>
      <c r="O210" s="50">
        <f>N210-'[1]Місто'!$M$358</f>
        <v>0</v>
      </c>
    </row>
    <row r="211" spans="1:15" s="54" customFormat="1" ht="23.25" customHeight="1">
      <c r="A211" s="81" t="s">
        <v>331</v>
      </c>
      <c r="B211" s="40"/>
      <c r="C211" s="66" t="s">
        <v>165</v>
      </c>
      <c r="D211" s="36">
        <f t="shared" si="53"/>
        <v>791529</v>
      </c>
      <c r="E211" s="36">
        <f t="shared" si="53"/>
        <v>509062</v>
      </c>
      <c r="F211" s="36">
        <f t="shared" si="53"/>
        <v>13301</v>
      </c>
      <c r="G211" s="36">
        <f t="shared" si="54"/>
        <v>0</v>
      </c>
      <c r="H211" s="36"/>
      <c r="I211" s="36"/>
      <c r="J211" s="36"/>
      <c r="K211" s="36">
        <f t="shared" si="55"/>
        <v>0</v>
      </c>
      <c r="L211" s="36">
        <f t="shared" si="55"/>
        <v>0</v>
      </c>
      <c r="M211" s="36">
        <f t="shared" si="55"/>
        <v>0</v>
      </c>
      <c r="N211" s="52">
        <f t="shared" si="49"/>
        <v>791529</v>
      </c>
      <c r="O211" s="50"/>
    </row>
    <row r="212" spans="1:15" s="54" customFormat="1" ht="38.25">
      <c r="A212" s="68" t="s">
        <v>16</v>
      </c>
      <c r="B212" s="37" t="s">
        <v>39</v>
      </c>
      <c r="C212" s="69" t="s">
        <v>402</v>
      </c>
      <c r="D212" s="36">
        <f>'[1]Місто'!C360</f>
        <v>791529</v>
      </c>
      <c r="E212" s="36">
        <f>'[1]Місто'!D360</f>
        <v>509062</v>
      </c>
      <c r="F212" s="36">
        <f>'[1]Місто'!E360</f>
        <v>13301</v>
      </c>
      <c r="G212" s="36">
        <f t="shared" si="54"/>
        <v>0</v>
      </c>
      <c r="H212" s="36">
        <f>'[1]Місто'!G360</f>
        <v>0</v>
      </c>
      <c r="I212" s="36">
        <f>'[1]Місто'!H360</f>
        <v>0</v>
      </c>
      <c r="J212" s="36">
        <f>'[1]Місто'!I360</f>
        <v>0</v>
      </c>
      <c r="K212" s="36">
        <f>'[1]Місто'!J360</f>
        <v>0</v>
      </c>
      <c r="L212" s="36">
        <f>'[1]Місто'!K360</f>
        <v>0</v>
      </c>
      <c r="M212" s="36">
        <f>'[1]Місто'!L360</f>
        <v>0</v>
      </c>
      <c r="N212" s="52">
        <f t="shared" si="49"/>
        <v>791529</v>
      </c>
      <c r="O212" s="50"/>
    </row>
    <row r="213" spans="1:16" ht="24.75" customHeight="1">
      <c r="A213" s="86" t="s">
        <v>332</v>
      </c>
      <c r="B213" s="86" t="s">
        <v>200</v>
      </c>
      <c r="C213" s="93" t="s">
        <v>166</v>
      </c>
      <c r="D213" s="48">
        <f>D214</f>
        <v>1534597</v>
      </c>
      <c r="E213" s="48">
        <f aca="true" t="shared" si="56" ref="E213:M213">E214</f>
        <v>981122</v>
      </c>
      <c r="F213" s="48">
        <f t="shared" si="56"/>
        <v>53963</v>
      </c>
      <c r="G213" s="48">
        <f t="shared" si="56"/>
        <v>1005026</v>
      </c>
      <c r="H213" s="48">
        <f t="shared" si="56"/>
        <v>963306</v>
      </c>
      <c r="I213" s="48">
        <f t="shared" si="56"/>
        <v>0</v>
      </c>
      <c r="J213" s="48">
        <f t="shared" si="56"/>
        <v>0</v>
      </c>
      <c r="K213" s="48">
        <f t="shared" si="56"/>
        <v>41720</v>
      </c>
      <c r="L213" s="48">
        <f t="shared" si="56"/>
        <v>41720</v>
      </c>
      <c r="M213" s="48">
        <f t="shared" si="56"/>
        <v>0</v>
      </c>
      <c r="N213" s="48">
        <f t="shared" si="49"/>
        <v>2539623</v>
      </c>
      <c r="O213" s="50">
        <f>N213-'[1]Місто'!$M$361</f>
        <v>0</v>
      </c>
      <c r="P213" s="56"/>
    </row>
    <row r="214" spans="1:16" ht="25.5">
      <c r="A214" s="68" t="s">
        <v>333</v>
      </c>
      <c r="B214" s="37"/>
      <c r="C214" s="66" t="s">
        <v>166</v>
      </c>
      <c r="D214" s="36">
        <f>SUM(D215:D216)</f>
        <v>1534597</v>
      </c>
      <c r="E214" s="36">
        <f aca="true" t="shared" si="57" ref="E214:M214">SUM(E215:E216)</f>
        <v>981122</v>
      </c>
      <c r="F214" s="36">
        <f t="shared" si="57"/>
        <v>53963</v>
      </c>
      <c r="G214" s="36">
        <f t="shared" si="57"/>
        <v>1005026</v>
      </c>
      <c r="H214" s="36">
        <f t="shared" si="57"/>
        <v>963306</v>
      </c>
      <c r="I214" s="36">
        <f t="shared" si="57"/>
        <v>0</v>
      </c>
      <c r="J214" s="36">
        <f t="shared" si="57"/>
        <v>0</v>
      </c>
      <c r="K214" s="36">
        <f t="shared" si="57"/>
        <v>41720</v>
      </c>
      <c r="L214" s="36">
        <f t="shared" si="57"/>
        <v>41720</v>
      </c>
      <c r="M214" s="36">
        <f t="shared" si="57"/>
        <v>0</v>
      </c>
      <c r="N214" s="52">
        <f t="shared" si="49"/>
        <v>2539623</v>
      </c>
      <c r="O214" s="50"/>
      <c r="P214" s="56"/>
    </row>
    <row r="215" spans="1:16" ht="25.5">
      <c r="A215" s="68" t="s">
        <v>17</v>
      </c>
      <c r="B215" s="37" t="s">
        <v>39</v>
      </c>
      <c r="C215" s="69" t="s">
        <v>391</v>
      </c>
      <c r="D215" s="36">
        <f>'[1]Місто'!C363</f>
        <v>1534597</v>
      </c>
      <c r="E215" s="36">
        <f>'[1]Місто'!D363</f>
        <v>981122</v>
      </c>
      <c r="F215" s="36">
        <f>'[1]Місто'!E363</f>
        <v>53963</v>
      </c>
      <c r="G215" s="36">
        <f t="shared" si="54"/>
        <v>41720</v>
      </c>
      <c r="H215" s="36">
        <f>'[1]Місто'!G363</f>
        <v>0</v>
      </c>
      <c r="I215" s="36">
        <f>'[1]Місто'!H363</f>
        <v>0</v>
      </c>
      <c r="J215" s="36">
        <f>'[1]Місто'!I363</f>
        <v>0</v>
      </c>
      <c r="K215" s="36">
        <f>'[1]Місто'!J363</f>
        <v>41720</v>
      </c>
      <c r="L215" s="36">
        <f>'[1]Місто'!K363</f>
        <v>41720</v>
      </c>
      <c r="M215" s="36">
        <f>'[1]Місто'!L363</f>
        <v>0</v>
      </c>
      <c r="N215" s="52">
        <f t="shared" si="49"/>
        <v>1576317</v>
      </c>
      <c r="O215" s="50"/>
      <c r="P215" s="56"/>
    </row>
    <row r="216" spans="1:15" ht="15" customHeight="1">
      <c r="A216" s="68" t="s">
        <v>466</v>
      </c>
      <c r="B216" s="68" t="s">
        <v>167</v>
      </c>
      <c r="C216" s="67" t="s">
        <v>334</v>
      </c>
      <c r="D216" s="36">
        <f>'[1]Місто'!C365</f>
        <v>0</v>
      </c>
      <c r="E216" s="36">
        <f>'[1]Місто'!D365</f>
        <v>0</v>
      </c>
      <c r="F216" s="36">
        <f>'[1]Місто'!E365</f>
        <v>0</v>
      </c>
      <c r="G216" s="36">
        <f t="shared" si="54"/>
        <v>963306</v>
      </c>
      <c r="H216" s="36">
        <f>'[1]Місто'!G365</f>
        <v>963306</v>
      </c>
      <c r="I216" s="36">
        <f>'[1]Місто'!H365</f>
        <v>0</v>
      </c>
      <c r="J216" s="36">
        <f>'[1]Місто'!I365</f>
        <v>0</v>
      </c>
      <c r="K216" s="36">
        <f>'[1]Місто'!J365</f>
        <v>0</v>
      </c>
      <c r="L216" s="36">
        <f>'[1]Місто'!K365</f>
        <v>0</v>
      </c>
      <c r="M216" s="36">
        <f>'[1]Місто'!L365</f>
        <v>0</v>
      </c>
      <c r="N216" s="52">
        <f t="shared" si="49"/>
        <v>963306</v>
      </c>
      <c r="O216" s="50"/>
    </row>
    <row r="217" spans="1:16" ht="25.5">
      <c r="A217" s="86" t="s">
        <v>335</v>
      </c>
      <c r="B217" s="86" t="s">
        <v>194</v>
      </c>
      <c r="C217" s="90" t="s">
        <v>151</v>
      </c>
      <c r="D217" s="48">
        <f>D218</f>
        <v>1001824</v>
      </c>
      <c r="E217" s="48">
        <f aca="true" t="shared" si="58" ref="E217:M217">E218</f>
        <v>663266</v>
      </c>
      <c r="F217" s="48">
        <f t="shared" si="58"/>
        <v>30281</v>
      </c>
      <c r="G217" s="48">
        <f t="shared" si="58"/>
        <v>18264853</v>
      </c>
      <c r="H217" s="48">
        <f t="shared" si="58"/>
        <v>654761</v>
      </c>
      <c r="I217" s="48">
        <f t="shared" si="58"/>
        <v>0</v>
      </c>
      <c r="J217" s="48">
        <f t="shared" si="58"/>
        <v>0</v>
      </c>
      <c r="K217" s="48">
        <f t="shared" si="58"/>
        <v>17610092</v>
      </c>
      <c r="L217" s="48">
        <f t="shared" si="58"/>
        <v>21000</v>
      </c>
      <c r="M217" s="48">
        <f t="shared" si="58"/>
        <v>0</v>
      </c>
      <c r="N217" s="49">
        <f t="shared" si="49"/>
        <v>19266677</v>
      </c>
      <c r="O217" s="50">
        <f>N217-'[1]Місто'!$M$366</f>
        <v>0</v>
      </c>
      <c r="P217" s="56"/>
    </row>
    <row r="218" spans="1:16" ht="25.5" customHeight="1">
      <c r="A218" s="81" t="s">
        <v>336</v>
      </c>
      <c r="B218" s="40"/>
      <c r="C218" s="66" t="s">
        <v>151</v>
      </c>
      <c r="D218" s="35">
        <f>SUM(D219:D223)</f>
        <v>1001824</v>
      </c>
      <c r="E218" s="35">
        <f>SUM(E219:E223)</f>
        <v>663266</v>
      </c>
      <c r="F218" s="35">
        <f>SUM(F219:F223)</f>
        <v>30281</v>
      </c>
      <c r="G218" s="35">
        <f aca="true" t="shared" si="59" ref="G218:M218">SUM(G219:G223)-G221</f>
        <v>18264853</v>
      </c>
      <c r="H218" s="35">
        <f t="shared" si="59"/>
        <v>654761</v>
      </c>
      <c r="I218" s="35">
        <f t="shared" si="59"/>
        <v>0</v>
      </c>
      <c r="J218" s="35">
        <f t="shared" si="59"/>
        <v>0</v>
      </c>
      <c r="K218" s="35">
        <f t="shared" si="59"/>
        <v>17610092</v>
      </c>
      <c r="L218" s="35">
        <f t="shared" si="59"/>
        <v>21000</v>
      </c>
      <c r="M218" s="35">
        <f t="shared" si="59"/>
        <v>0</v>
      </c>
      <c r="N218" s="52">
        <f t="shared" si="49"/>
        <v>19266677</v>
      </c>
      <c r="O218" s="50"/>
      <c r="P218" s="56"/>
    </row>
    <row r="219" spans="1:16" ht="39.75" customHeight="1">
      <c r="A219" s="68" t="s">
        <v>18</v>
      </c>
      <c r="B219" s="37" t="s">
        <v>39</v>
      </c>
      <c r="C219" s="69" t="s">
        <v>395</v>
      </c>
      <c r="D219" s="36">
        <f>'[1]Місто'!C368</f>
        <v>1001824</v>
      </c>
      <c r="E219" s="36">
        <f>'[1]Місто'!D368</f>
        <v>663266</v>
      </c>
      <c r="F219" s="36">
        <f>'[1]Місто'!E368</f>
        <v>30281</v>
      </c>
      <c r="G219" s="36">
        <f>H219+K219</f>
        <v>21000</v>
      </c>
      <c r="H219" s="36">
        <f>'[1]Місто'!G368</f>
        <v>0</v>
      </c>
      <c r="I219" s="36">
        <f>'[1]Місто'!H368</f>
        <v>0</v>
      </c>
      <c r="J219" s="36">
        <f>'[1]Місто'!I368</f>
        <v>0</v>
      </c>
      <c r="K219" s="36">
        <f>'[1]Місто'!J368</f>
        <v>21000</v>
      </c>
      <c r="L219" s="36">
        <f>'[1]Місто'!K368</f>
        <v>21000</v>
      </c>
      <c r="M219" s="36">
        <f>'[1]Місто'!L368</f>
        <v>0</v>
      </c>
      <c r="N219" s="52">
        <f t="shared" si="49"/>
        <v>1022824</v>
      </c>
      <c r="O219" s="50"/>
      <c r="P219" s="56"/>
    </row>
    <row r="220" spans="1:16" ht="27" customHeight="1">
      <c r="A220" s="68" t="s">
        <v>337</v>
      </c>
      <c r="B220" s="37" t="s">
        <v>94</v>
      </c>
      <c r="C220" s="57" t="s">
        <v>101</v>
      </c>
      <c r="D220" s="36">
        <f>'[1]Місто'!C370</f>
        <v>0</v>
      </c>
      <c r="E220" s="36">
        <f>'[1]Місто'!D370</f>
        <v>0</v>
      </c>
      <c r="F220" s="36">
        <f>'[1]Місто'!E370</f>
        <v>0</v>
      </c>
      <c r="G220" s="36">
        <f>H220+K220</f>
        <v>18243853</v>
      </c>
      <c r="H220" s="36">
        <f>'[1]Місто'!G370</f>
        <v>654761</v>
      </c>
      <c r="I220" s="36">
        <f>'[1]Місто'!H370</f>
        <v>0</v>
      </c>
      <c r="J220" s="36">
        <f>'[1]Місто'!I370</f>
        <v>0</v>
      </c>
      <c r="K220" s="36">
        <f>'[1]Місто'!J370</f>
        <v>17589092</v>
      </c>
      <c r="L220" s="36">
        <f>'[1]Місто'!K370</f>
        <v>0</v>
      </c>
      <c r="M220" s="36">
        <f>'[1]Місто'!L370</f>
        <v>0</v>
      </c>
      <c r="N220" s="52">
        <f t="shared" si="49"/>
        <v>18243853</v>
      </c>
      <c r="O220" s="50"/>
      <c r="P220" s="56"/>
    </row>
    <row r="221" spans="1:16" ht="63.75" hidden="1">
      <c r="A221" s="133" t="s">
        <v>637</v>
      </c>
      <c r="B221" s="147" t="s">
        <v>59</v>
      </c>
      <c r="C221" s="148" t="s">
        <v>567</v>
      </c>
      <c r="D221" s="36"/>
      <c r="E221" s="36"/>
      <c r="F221" s="36"/>
      <c r="G221" s="36">
        <f>H221+K221</f>
        <v>0</v>
      </c>
      <c r="H221" s="36">
        <f aca="true" t="shared" si="60" ref="H221:M221">H222</f>
        <v>0</v>
      </c>
      <c r="I221" s="36">
        <f t="shared" si="60"/>
        <v>0</v>
      </c>
      <c r="J221" s="36">
        <f t="shared" si="60"/>
        <v>0</v>
      </c>
      <c r="K221" s="36">
        <f t="shared" si="60"/>
        <v>0</v>
      </c>
      <c r="L221" s="36">
        <f t="shared" si="60"/>
        <v>0</v>
      </c>
      <c r="M221" s="36">
        <f t="shared" si="60"/>
        <v>0</v>
      </c>
      <c r="N221" s="52">
        <f t="shared" si="49"/>
        <v>0</v>
      </c>
      <c r="O221" s="50"/>
      <c r="P221" s="56"/>
    </row>
    <row r="222" spans="1:16" ht="27" customHeight="1" hidden="1">
      <c r="A222" s="9" t="s">
        <v>638</v>
      </c>
      <c r="B222" s="9" t="s">
        <v>59</v>
      </c>
      <c r="C222" s="67" t="s">
        <v>208</v>
      </c>
      <c r="D222" s="36"/>
      <c r="E222" s="36"/>
      <c r="F222" s="36"/>
      <c r="G222" s="36">
        <f>H222+K222</f>
        <v>0</v>
      </c>
      <c r="H222" s="36">
        <f>'[1]Місто'!G371</f>
        <v>0</v>
      </c>
      <c r="I222" s="36">
        <f>'[1]Місто'!H371</f>
        <v>0</v>
      </c>
      <c r="J222" s="36">
        <f>'[1]Місто'!I371</f>
        <v>0</v>
      </c>
      <c r="K222" s="36">
        <f>'[1]Місто'!J371</f>
        <v>0</v>
      </c>
      <c r="L222" s="36">
        <f>'[1]Місто'!K371</f>
        <v>0</v>
      </c>
      <c r="M222" s="36">
        <f>'[1]Місто'!L371</f>
        <v>0</v>
      </c>
      <c r="N222" s="52">
        <f t="shared" si="49"/>
        <v>0</v>
      </c>
      <c r="O222" s="50"/>
      <c r="P222" s="56"/>
    </row>
    <row r="223" spans="1:16" ht="69" customHeight="1" hidden="1">
      <c r="A223" s="68" t="s">
        <v>610</v>
      </c>
      <c r="B223" s="68" t="s">
        <v>60</v>
      </c>
      <c r="C223" s="137" t="s">
        <v>572</v>
      </c>
      <c r="D223" s="36">
        <f>'[1]Місто'!$C$373</f>
        <v>0</v>
      </c>
      <c r="E223" s="36"/>
      <c r="F223" s="36"/>
      <c r="G223" s="36"/>
      <c r="H223" s="36"/>
      <c r="I223" s="36"/>
      <c r="J223" s="36"/>
      <c r="K223" s="36"/>
      <c r="L223" s="36"/>
      <c r="M223" s="36"/>
      <c r="N223" s="52">
        <f t="shared" si="49"/>
        <v>0</v>
      </c>
      <c r="O223" s="50"/>
      <c r="P223" s="56"/>
    </row>
    <row r="224" spans="1:16" ht="39" customHeight="1">
      <c r="A224" s="86" t="s">
        <v>338</v>
      </c>
      <c r="B224" s="86" t="s">
        <v>192</v>
      </c>
      <c r="C224" s="90" t="s">
        <v>155</v>
      </c>
      <c r="D224" s="48">
        <f>D225</f>
        <v>31458171</v>
      </c>
      <c r="E224" s="48">
        <f aca="true" t="shared" si="61" ref="E224:M224">E225</f>
        <v>707347</v>
      </c>
      <c r="F224" s="48">
        <f t="shared" si="61"/>
        <v>13865</v>
      </c>
      <c r="G224" s="48">
        <f t="shared" si="61"/>
        <v>3804223</v>
      </c>
      <c r="H224" s="48">
        <f t="shared" si="61"/>
        <v>0</v>
      </c>
      <c r="I224" s="48">
        <f t="shared" si="61"/>
        <v>0</v>
      </c>
      <c r="J224" s="48">
        <f t="shared" si="61"/>
        <v>0</v>
      </c>
      <c r="K224" s="48">
        <f>K225</f>
        <v>3804223</v>
      </c>
      <c r="L224" s="48">
        <f t="shared" si="61"/>
        <v>3804223</v>
      </c>
      <c r="M224" s="48">
        <f t="shared" si="61"/>
        <v>0</v>
      </c>
      <c r="N224" s="49">
        <f aca="true" t="shared" si="62" ref="N224:N238">D224+G224</f>
        <v>35262394</v>
      </c>
      <c r="O224" s="50">
        <f>N224-'[1]Місто'!$M$375</f>
        <v>0</v>
      </c>
      <c r="P224" s="56"/>
    </row>
    <row r="225" spans="1:16" ht="36.75" customHeight="1">
      <c r="A225" s="68" t="s">
        <v>339</v>
      </c>
      <c r="B225" s="37"/>
      <c r="C225" s="69" t="s">
        <v>155</v>
      </c>
      <c r="D225" s="36">
        <f aca="true" t="shared" si="63" ref="D225:M225">SUM(D226:D236)-D230-D235</f>
        <v>31458171</v>
      </c>
      <c r="E225" s="36">
        <f t="shared" si="63"/>
        <v>707347</v>
      </c>
      <c r="F225" s="36">
        <f t="shared" si="63"/>
        <v>13865</v>
      </c>
      <c r="G225" s="36">
        <f>G228+G230+G233+G235+G227+G226</f>
        <v>3804223</v>
      </c>
      <c r="H225" s="36">
        <f t="shared" si="63"/>
        <v>0</v>
      </c>
      <c r="I225" s="36">
        <f t="shared" si="63"/>
        <v>0</v>
      </c>
      <c r="J225" s="36">
        <f t="shared" si="63"/>
        <v>0</v>
      </c>
      <c r="K225" s="36">
        <f>K228+K230+K233+K235+K227+K226</f>
        <v>3804223</v>
      </c>
      <c r="L225" s="36">
        <f>L228+L230+L233+L235+L227+L226</f>
        <v>3804223</v>
      </c>
      <c r="M225" s="36">
        <f t="shared" si="63"/>
        <v>0</v>
      </c>
      <c r="N225" s="36">
        <f t="shared" si="62"/>
        <v>35262394</v>
      </c>
      <c r="O225" s="50"/>
      <c r="P225" s="56"/>
    </row>
    <row r="226" spans="1:16" ht="36.75" customHeight="1">
      <c r="A226" s="68" t="s">
        <v>19</v>
      </c>
      <c r="B226" s="37" t="s">
        <v>39</v>
      </c>
      <c r="C226" s="69" t="s">
        <v>392</v>
      </c>
      <c r="D226" s="36">
        <f>'[1]Місто'!C377</f>
        <v>1045448</v>
      </c>
      <c r="E226" s="36">
        <f>'[1]Місто'!D377</f>
        <v>707347</v>
      </c>
      <c r="F226" s="36">
        <f>'[1]Місто'!E377</f>
        <v>13865</v>
      </c>
      <c r="G226" s="36">
        <f aca="true" t="shared" si="64" ref="G226:G233">H226+K226</f>
        <v>7000</v>
      </c>
      <c r="H226" s="36">
        <f>'[1]Місто'!G377</f>
        <v>0</v>
      </c>
      <c r="I226" s="36">
        <f>'[1]Місто'!H377</f>
        <v>0</v>
      </c>
      <c r="J226" s="36">
        <f>'[1]Місто'!I377</f>
        <v>0</v>
      </c>
      <c r="K226" s="36">
        <f>'[1]Місто'!J377</f>
        <v>7000</v>
      </c>
      <c r="L226" s="36">
        <f>'[1]Місто'!K377</f>
        <v>7000</v>
      </c>
      <c r="M226" s="36">
        <f>'[1]Місто'!L377</f>
        <v>0</v>
      </c>
      <c r="N226" s="36">
        <f t="shared" si="62"/>
        <v>1052448</v>
      </c>
      <c r="O226" s="50"/>
      <c r="P226" s="56"/>
    </row>
    <row r="227" spans="1:16" ht="23.25" customHeight="1">
      <c r="A227" s="68" t="s">
        <v>467</v>
      </c>
      <c r="B227" s="68" t="s">
        <v>118</v>
      </c>
      <c r="C227" s="69" t="s">
        <v>340</v>
      </c>
      <c r="D227" s="36">
        <f>'[1]Місто'!C379</f>
        <v>2300000</v>
      </c>
      <c r="E227" s="36"/>
      <c r="F227" s="36"/>
      <c r="G227" s="36">
        <f t="shared" si="64"/>
        <v>296214</v>
      </c>
      <c r="H227" s="36"/>
      <c r="I227" s="36"/>
      <c r="J227" s="36"/>
      <c r="K227" s="36">
        <f>'[1]Місто'!J379</f>
        <v>296214</v>
      </c>
      <c r="L227" s="36">
        <f>'[1]Місто'!K379</f>
        <v>296214</v>
      </c>
      <c r="M227" s="36">
        <f>'[1]Місто'!L379</f>
        <v>0</v>
      </c>
      <c r="N227" s="36">
        <f t="shared" si="62"/>
        <v>2596214</v>
      </c>
      <c r="O227" s="50"/>
      <c r="P227" s="56"/>
    </row>
    <row r="228" spans="1:16" ht="29.25" customHeight="1">
      <c r="A228" s="68" t="s">
        <v>622</v>
      </c>
      <c r="B228" s="68">
        <v>150101</v>
      </c>
      <c r="C228" s="63" t="s">
        <v>207</v>
      </c>
      <c r="D228" s="36"/>
      <c r="E228" s="36"/>
      <c r="F228" s="36"/>
      <c r="G228" s="70">
        <f t="shared" si="64"/>
        <v>1381022</v>
      </c>
      <c r="H228" s="36"/>
      <c r="I228" s="36"/>
      <c r="J228" s="36"/>
      <c r="K228" s="36">
        <f>'[1]Місто'!$J$381</f>
        <v>1381022</v>
      </c>
      <c r="L228" s="36">
        <f>'[1]Місто'!$K$381</f>
        <v>1381022</v>
      </c>
      <c r="M228" s="36"/>
      <c r="N228" s="36">
        <f t="shared" si="62"/>
        <v>1381022</v>
      </c>
      <c r="O228" s="50"/>
      <c r="P228" s="56"/>
    </row>
    <row r="229" spans="1:16" ht="27.75" customHeight="1">
      <c r="A229" s="68" t="s">
        <v>636</v>
      </c>
      <c r="B229" s="37" t="s">
        <v>132</v>
      </c>
      <c r="C229" s="34" t="s">
        <v>136</v>
      </c>
      <c r="D229" s="36">
        <f>'[1]Місто'!$C$385</f>
        <v>24665000</v>
      </c>
      <c r="E229" s="36"/>
      <c r="F229" s="36"/>
      <c r="G229" s="36">
        <f>H229+K229</f>
        <v>0</v>
      </c>
      <c r="H229" s="36"/>
      <c r="I229" s="36"/>
      <c r="J229" s="36"/>
      <c r="K229" s="36"/>
      <c r="L229" s="36"/>
      <c r="M229" s="36"/>
      <c r="N229" s="36">
        <f>D229+G229</f>
        <v>24665000</v>
      </c>
      <c r="O229" s="50"/>
      <c r="P229" s="56"/>
    </row>
    <row r="230" spans="1:16" ht="25.5" customHeight="1">
      <c r="A230" s="133" t="s">
        <v>341</v>
      </c>
      <c r="B230" s="133" t="s">
        <v>430</v>
      </c>
      <c r="C230" s="138" t="s">
        <v>551</v>
      </c>
      <c r="D230" s="139">
        <f>D231+D232</f>
        <v>3447723</v>
      </c>
      <c r="E230" s="139">
        <f>E231+E232</f>
        <v>0</v>
      </c>
      <c r="F230" s="139">
        <f>F231+F232</f>
        <v>0</v>
      </c>
      <c r="G230" s="139">
        <f>G231+G232</f>
        <v>480946</v>
      </c>
      <c r="H230" s="139">
        <f aca="true" t="shared" si="65" ref="H230:M230">H231+H232</f>
        <v>0</v>
      </c>
      <c r="I230" s="139">
        <f t="shared" si="65"/>
        <v>0</v>
      </c>
      <c r="J230" s="139">
        <f t="shared" si="65"/>
        <v>0</v>
      </c>
      <c r="K230" s="139">
        <f t="shared" si="65"/>
        <v>480946</v>
      </c>
      <c r="L230" s="139">
        <f t="shared" si="65"/>
        <v>480946</v>
      </c>
      <c r="M230" s="139">
        <f t="shared" si="65"/>
        <v>0</v>
      </c>
      <c r="N230" s="139">
        <f t="shared" si="62"/>
        <v>3928669</v>
      </c>
      <c r="O230" s="50"/>
      <c r="P230" s="56"/>
    </row>
    <row r="231" spans="1:16" ht="27.75" customHeight="1">
      <c r="A231" s="68" t="s">
        <v>519</v>
      </c>
      <c r="B231" s="68" t="s">
        <v>430</v>
      </c>
      <c r="C231" s="69" t="s">
        <v>343</v>
      </c>
      <c r="D231" s="36">
        <f>'[1]Місто'!$C$384-D232</f>
        <v>122723</v>
      </c>
      <c r="E231" s="36"/>
      <c r="F231" s="36"/>
      <c r="G231" s="36">
        <f t="shared" si="64"/>
        <v>0</v>
      </c>
      <c r="H231" s="36">
        <f>'[1]Місто'!G384</f>
        <v>0</v>
      </c>
      <c r="I231" s="36">
        <f>'[1]Місто'!H384</f>
        <v>0</v>
      </c>
      <c r="J231" s="36">
        <f>'[1]Місто'!I384</f>
        <v>0</v>
      </c>
      <c r="K231" s="36"/>
      <c r="L231" s="36"/>
      <c r="M231" s="36">
        <f>'[1]Місто'!L384</f>
        <v>0</v>
      </c>
      <c r="N231" s="36">
        <f t="shared" si="62"/>
        <v>122723</v>
      </c>
      <c r="O231" s="50"/>
      <c r="P231" s="56"/>
    </row>
    <row r="232" spans="1:16" ht="27.75" customHeight="1">
      <c r="A232" s="68" t="s">
        <v>623</v>
      </c>
      <c r="B232" s="68" t="s">
        <v>430</v>
      </c>
      <c r="C232" s="69" t="s">
        <v>624</v>
      </c>
      <c r="D232" s="36">
        <f>2425000+900000</f>
        <v>3325000</v>
      </c>
      <c r="E232" s="36"/>
      <c r="F232" s="36"/>
      <c r="G232" s="70">
        <f t="shared" si="64"/>
        <v>480946</v>
      </c>
      <c r="H232" s="36"/>
      <c r="I232" s="36"/>
      <c r="J232" s="36"/>
      <c r="K232" s="36">
        <f>'[1]Місто'!$J$384</f>
        <v>480946</v>
      </c>
      <c r="L232" s="36">
        <f>'[1]Місто'!$K$384</f>
        <v>480946</v>
      </c>
      <c r="M232" s="36"/>
      <c r="N232" s="36">
        <f t="shared" si="62"/>
        <v>3805946</v>
      </c>
      <c r="O232" s="50"/>
      <c r="P232" s="56"/>
    </row>
    <row r="233" spans="1:16" ht="29.25" customHeight="1">
      <c r="A233" s="68" t="s">
        <v>518</v>
      </c>
      <c r="B233" s="37" t="s">
        <v>103</v>
      </c>
      <c r="C233" s="63" t="s">
        <v>311</v>
      </c>
      <c r="D233" s="36">
        <f>'[1]Місто'!C387</f>
        <v>0</v>
      </c>
      <c r="E233" s="36">
        <f>'[1]Місто'!D387</f>
        <v>0</v>
      </c>
      <c r="F233" s="36">
        <f>'[1]Місто'!E387</f>
        <v>0</v>
      </c>
      <c r="G233" s="36">
        <f t="shared" si="64"/>
        <v>1639041</v>
      </c>
      <c r="H233" s="36">
        <f>'[1]Місто'!G387</f>
        <v>0</v>
      </c>
      <c r="I233" s="36">
        <f>'[1]Місто'!H387</f>
        <v>0</v>
      </c>
      <c r="J233" s="36">
        <f>'[1]Місто'!I387</f>
        <v>0</v>
      </c>
      <c r="K233" s="36">
        <f>'[1]Місто'!J387</f>
        <v>1639041</v>
      </c>
      <c r="L233" s="36">
        <f>'[1]Місто'!K387</f>
        <v>1639041</v>
      </c>
      <c r="M233" s="36">
        <f>'[1]Місто'!L387</f>
        <v>0</v>
      </c>
      <c r="N233" s="36">
        <f t="shared" si="62"/>
        <v>1639041</v>
      </c>
      <c r="O233" s="50"/>
      <c r="P233" s="56"/>
    </row>
    <row r="234" spans="1:16" ht="27" customHeight="1" hidden="1">
      <c r="A234" s="68" t="s">
        <v>342</v>
      </c>
      <c r="B234" s="68" t="s">
        <v>60</v>
      </c>
      <c r="C234" s="63" t="s">
        <v>343</v>
      </c>
      <c r="D234" s="36"/>
      <c r="E234" s="36"/>
      <c r="F234" s="36"/>
      <c r="G234" s="36"/>
      <c r="H234" s="36"/>
      <c r="I234" s="36"/>
      <c r="J234" s="36"/>
      <c r="K234" s="36"/>
      <c r="L234" s="36"/>
      <c r="M234" s="36"/>
      <c r="N234" s="36">
        <f t="shared" si="62"/>
        <v>0</v>
      </c>
      <c r="O234" s="50"/>
      <c r="P234" s="56"/>
    </row>
    <row r="235" spans="1:16" ht="12.75" hidden="1">
      <c r="A235" s="141" t="s">
        <v>584</v>
      </c>
      <c r="B235" s="141" t="s">
        <v>60</v>
      </c>
      <c r="C235" s="149" t="s">
        <v>549</v>
      </c>
      <c r="D235" s="36">
        <f>D236+D237+D238</f>
        <v>0</v>
      </c>
      <c r="E235" s="36">
        <f aca="true" t="shared" si="66" ref="E235:N235">E236+E237+E238</f>
        <v>0</v>
      </c>
      <c r="F235" s="36">
        <f t="shared" si="66"/>
        <v>0</v>
      </c>
      <c r="G235" s="36">
        <f t="shared" si="66"/>
        <v>0</v>
      </c>
      <c r="H235" s="36">
        <f t="shared" si="66"/>
        <v>0</v>
      </c>
      <c r="I235" s="36">
        <f t="shared" si="66"/>
        <v>0</v>
      </c>
      <c r="J235" s="36">
        <f t="shared" si="66"/>
        <v>0</v>
      </c>
      <c r="K235" s="36">
        <f t="shared" si="66"/>
        <v>0</v>
      </c>
      <c r="L235" s="36">
        <f t="shared" si="66"/>
        <v>0</v>
      </c>
      <c r="M235" s="36">
        <f t="shared" si="66"/>
        <v>0</v>
      </c>
      <c r="N235" s="36">
        <f t="shared" si="66"/>
        <v>0</v>
      </c>
      <c r="O235" s="50"/>
      <c r="P235" s="56"/>
    </row>
    <row r="236" spans="1:16" ht="63.75" hidden="1">
      <c r="A236" s="9" t="s">
        <v>583</v>
      </c>
      <c r="B236" s="9" t="s">
        <v>60</v>
      </c>
      <c r="C236" s="137" t="s">
        <v>572</v>
      </c>
      <c r="D236" s="36">
        <f>'[1]Місто'!C390+'[1]Місто'!C391+'[1]Місто'!C393</f>
        <v>0</v>
      </c>
      <c r="E236" s="36">
        <f>'[1]Місто'!D390+'[1]Місто'!D391+'[1]Місто'!D393</f>
        <v>0</v>
      </c>
      <c r="F236" s="36">
        <f>'[1]Місто'!E390+'[1]Місто'!E391+'[1]Місто'!E393</f>
        <v>0</v>
      </c>
      <c r="G236" s="70">
        <f>H236+K236</f>
        <v>0</v>
      </c>
      <c r="H236" s="36">
        <f>'[1]Місто'!G390+'[1]Місто'!G391+'[1]Місто'!G393</f>
        <v>0</v>
      </c>
      <c r="I236" s="36">
        <f>'[1]Місто'!H390+'[1]Місто'!H391+'[1]Місто'!H393</f>
        <v>0</v>
      </c>
      <c r="J236" s="36">
        <f>'[1]Місто'!I390+'[1]Місто'!I391+'[1]Місто'!I393</f>
        <v>0</v>
      </c>
      <c r="K236" s="36">
        <f>L236</f>
        <v>0</v>
      </c>
      <c r="L236" s="36"/>
      <c r="M236" s="36">
        <f>'[1]Місто'!L390+'[1]Місто'!L391+'[1]Місто'!L393</f>
        <v>0</v>
      </c>
      <c r="N236" s="36">
        <f t="shared" si="62"/>
        <v>0</v>
      </c>
      <c r="O236" s="50"/>
      <c r="P236" s="56"/>
    </row>
    <row r="237" spans="1:16" ht="12.75" hidden="1">
      <c r="A237" s="9"/>
      <c r="B237" s="9"/>
      <c r="C237" s="137"/>
      <c r="D237" s="36"/>
      <c r="E237" s="36"/>
      <c r="F237" s="36"/>
      <c r="G237" s="70">
        <f>H237+K237</f>
        <v>0</v>
      </c>
      <c r="H237" s="36"/>
      <c r="I237" s="36"/>
      <c r="J237" s="36"/>
      <c r="K237" s="36"/>
      <c r="L237" s="36"/>
      <c r="M237" s="36"/>
      <c r="N237" s="36">
        <f t="shared" si="62"/>
        <v>0</v>
      </c>
      <c r="O237" s="50"/>
      <c r="P237" s="56"/>
    </row>
    <row r="238" spans="1:16" ht="51" hidden="1">
      <c r="A238" s="9" t="s">
        <v>652</v>
      </c>
      <c r="B238" s="9" t="s">
        <v>60</v>
      </c>
      <c r="C238" s="67" t="s">
        <v>417</v>
      </c>
      <c r="D238" s="36"/>
      <c r="E238" s="36"/>
      <c r="F238" s="36"/>
      <c r="G238" s="70">
        <f>H238+K238</f>
        <v>0</v>
      </c>
      <c r="H238" s="36"/>
      <c r="I238" s="36"/>
      <c r="J238" s="36"/>
      <c r="K238" s="36">
        <f>L238</f>
        <v>0</v>
      </c>
      <c r="L238" s="36">
        <f>'[1]Місто'!$K$392</f>
        <v>0</v>
      </c>
      <c r="M238" s="36"/>
      <c r="N238" s="36">
        <f t="shared" si="62"/>
        <v>0</v>
      </c>
      <c r="O238" s="50"/>
      <c r="P238" s="56"/>
    </row>
    <row r="239" spans="1:16" ht="51">
      <c r="A239" s="86" t="s">
        <v>344</v>
      </c>
      <c r="B239" s="86" t="s">
        <v>186</v>
      </c>
      <c r="C239" s="85" t="s">
        <v>152</v>
      </c>
      <c r="D239" s="48">
        <f>D240</f>
        <v>8058448</v>
      </c>
      <c r="E239" s="48">
        <f aca="true" t="shared" si="67" ref="E239:M239">E240</f>
        <v>5177325</v>
      </c>
      <c r="F239" s="48">
        <f t="shared" si="67"/>
        <v>117758</v>
      </c>
      <c r="G239" s="48">
        <f t="shared" si="67"/>
        <v>6501142</v>
      </c>
      <c r="H239" s="48">
        <f t="shared" si="67"/>
        <v>123889</v>
      </c>
      <c r="I239" s="48">
        <f t="shared" si="67"/>
        <v>52488</v>
      </c>
      <c r="J239" s="48">
        <f t="shared" si="67"/>
        <v>39</v>
      </c>
      <c r="K239" s="48">
        <f t="shared" si="67"/>
        <v>6377253</v>
      </c>
      <c r="L239" s="48">
        <f t="shared" si="67"/>
        <v>6354408</v>
      </c>
      <c r="M239" s="48">
        <f t="shared" si="67"/>
        <v>0</v>
      </c>
      <c r="N239" s="49">
        <f aca="true" t="shared" si="68" ref="N239:N257">D239+G239</f>
        <v>14559590</v>
      </c>
      <c r="O239" s="50">
        <f>N239-'[1]Місто'!$M$394</f>
        <v>0</v>
      </c>
      <c r="P239" s="56"/>
    </row>
    <row r="240" spans="1:16" ht="51">
      <c r="A240" s="81" t="s">
        <v>345</v>
      </c>
      <c r="B240" s="40"/>
      <c r="C240" s="66" t="s">
        <v>152</v>
      </c>
      <c r="D240" s="35">
        <f>SUM(D241:D243)</f>
        <v>8058448</v>
      </c>
      <c r="E240" s="35">
        <f aca="true" t="shared" si="69" ref="E240:M240">SUM(E241:E243)</f>
        <v>5177325</v>
      </c>
      <c r="F240" s="35">
        <f t="shared" si="69"/>
        <v>117758</v>
      </c>
      <c r="G240" s="35">
        <f t="shared" si="69"/>
        <v>6501142</v>
      </c>
      <c r="H240" s="35">
        <f t="shared" si="69"/>
        <v>123889</v>
      </c>
      <c r="I240" s="35">
        <f t="shared" si="69"/>
        <v>52488</v>
      </c>
      <c r="J240" s="35">
        <f t="shared" si="69"/>
        <v>39</v>
      </c>
      <c r="K240" s="35">
        <f t="shared" si="69"/>
        <v>6377253</v>
      </c>
      <c r="L240" s="35">
        <f t="shared" si="69"/>
        <v>6354408</v>
      </c>
      <c r="M240" s="35">
        <f t="shared" si="69"/>
        <v>0</v>
      </c>
      <c r="N240" s="52">
        <f t="shared" si="68"/>
        <v>14559590</v>
      </c>
      <c r="O240" s="50"/>
      <c r="P240" s="56"/>
    </row>
    <row r="241" spans="1:16" ht="51">
      <c r="A241" s="68" t="s">
        <v>20</v>
      </c>
      <c r="B241" s="37" t="s">
        <v>39</v>
      </c>
      <c r="C241" s="69" t="s">
        <v>393</v>
      </c>
      <c r="D241" s="36">
        <f>'[1]Місто'!C396</f>
        <v>1795921</v>
      </c>
      <c r="E241" s="36">
        <f>'[1]Місто'!D396</f>
        <v>1255124</v>
      </c>
      <c r="F241" s="36">
        <f>'[1]Місто'!E396</f>
        <v>49934</v>
      </c>
      <c r="G241" s="36">
        <f aca="true" t="shared" si="70" ref="G241:G251">H241+K241</f>
        <v>7000</v>
      </c>
      <c r="H241" s="36">
        <f>'[1]Місто'!G396</f>
        <v>0</v>
      </c>
      <c r="I241" s="36">
        <f>'[1]Місто'!H396</f>
        <v>0</v>
      </c>
      <c r="J241" s="36">
        <f>'[1]Місто'!I396</f>
        <v>0</v>
      </c>
      <c r="K241" s="36">
        <f>'[1]Місто'!J396</f>
        <v>7000</v>
      </c>
      <c r="L241" s="36">
        <f>'[1]Місто'!K396</f>
        <v>7000</v>
      </c>
      <c r="M241" s="36">
        <f>'[1]Місто'!L396</f>
        <v>0</v>
      </c>
      <c r="N241" s="52">
        <f t="shared" si="68"/>
        <v>1802921</v>
      </c>
      <c r="O241" s="50"/>
      <c r="P241" s="56"/>
    </row>
    <row r="242" spans="1:16" s="51" customFormat="1" ht="38.25">
      <c r="A242" s="68" t="s">
        <v>520</v>
      </c>
      <c r="B242" s="37" t="s">
        <v>58</v>
      </c>
      <c r="C242" s="67" t="s">
        <v>32</v>
      </c>
      <c r="D242" s="36">
        <f>'[1]Місто'!C398</f>
        <v>3201442</v>
      </c>
      <c r="E242" s="36">
        <f>'[1]Місто'!D398</f>
        <v>1906111</v>
      </c>
      <c r="F242" s="36">
        <f>'[1]Місто'!E398</f>
        <v>11554</v>
      </c>
      <c r="G242" s="36">
        <f>H242+K242</f>
        <v>6203691</v>
      </c>
      <c r="H242" s="36">
        <f>'[1]Місто'!G398</f>
        <v>82552</v>
      </c>
      <c r="I242" s="36">
        <f>'[1]Місто'!H398</f>
        <v>32940</v>
      </c>
      <c r="J242" s="36">
        <f>'[1]Місто'!I398</f>
        <v>0</v>
      </c>
      <c r="K242" s="36">
        <f>'[1]Місто'!J398</f>
        <v>6121139</v>
      </c>
      <c r="L242" s="36">
        <f>'[1]Місто'!K398</f>
        <v>6121139</v>
      </c>
      <c r="M242" s="36">
        <f>'[1]Місто'!L398</f>
        <v>0</v>
      </c>
      <c r="N242" s="52">
        <f t="shared" si="68"/>
        <v>9405133</v>
      </c>
      <c r="O242" s="50"/>
      <c r="P242" s="50"/>
    </row>
    <row r="243" spans="1:16" ht="12.75">
      <c r="A243" s="68" t="s">
        <v>21</v>
      </c>
      <c r="B243" s="37">
        <v>210110</v>
      </c>
      <c r="C243" s="67" t="s">
        <v>346</v>
      </c>
      <c r="D243" s="36">
        <f>'[1]Місто'!C401</f>
        <v>3061085</v>
      </c>
      <c r="E243" s="36">
        <f>'[1]Місто'!D401</f>
        <v>2016090</v>
      </c>
      <c r="F243" s="36">
        <f>'[1]Місто'!E401</f>
        <v>56270</v>
      </c>
      <c r="G243" s="36">
        <f t="shared" si="70"/>
        <v>290451</v>
      </c>
      <c r="H243" s="36">
        <f>'[1]Місто'!G401</f>
        <v>41337</v>
      </c>
      <c r="I243" s="36">
        <f>'[1]Місто'!H401</f>
        <v>19548</v>
      </c>
      <c r="J243" s="36">
        <f>'[1]Місто'!I401</f>
        <v>39</v>
      </c>
      <c r="K243" s="36">
        <f>'[1]Місто'!J401</f>
        <v>249114</v>
      </c>
      <c r="L243" s="36">
        <f>'[1]Місто'!K401</f>
        <v>226269</v>
      </c>
      <c r="M243" s="36">
        <f>'[1]Місто'!L401</f>
        <v>0</v>
      </c>
      <c r="N243" s="52">
        <f t="shared" si="68"/>
        <v>3351536</v>
      </c>
      <c r="O243" s="50"/>
      <c r="P243" s="56"/>
    </row>
    <row r="244" spans="1:16" ht="25.5">
      <c r="A244" s="86" t="s">
        <v>347</v>
      </c>
      <c r="B244" s="86" t="s">
        <v>198</v>
      </c>
      <c r="C244" s="90" t="s">
        <v>170</v>
      </c>
      <c r="D244" s="48">
        <f>D245</f>
        <v>2866016</v>
      </c>
      <c r="E244" s="48">
        <f aca="true" t="shared" si="71" ref="E244:M244">E245</f>
        <v>1671115</v>
      </c>
      <c r="F244" s="48">
        <f t="shared" si="71"/>
        <v>89797</v>
      </c>
      <c r="G244" s="48">
        <f t="shared" si="71"/>
        <v>7046384</v>
      </c>
      <c r="H244" s="48">
        <f t="shared" si="71"/>
        <v>0</v>
      </c>
      <c r="I244" s="48">
        <f t="shared" si="71"/>
        <v>0</v>
      </c>
      <c r="J244" s="48">
        <f t="shared" si="71"/>
        <v>0</v>
      </c>
      <c r="K244" s="48">
        <f t="shared" si="71"/>
        <v>7046384</v>
      </c>
      <c r="L244" s="48">
        <f t="shared" si="71"/>
        <v>7046384</v>
      </c>
      <c r="M244" s="48">
        <f t="shared" si="71"/>
        <v>0</v>
      </c>
      <c r="N244" s="49">
        <f t="shared" si="68"/>
        <v>9912400</v>
      </c>
      <c r="O244" s="50">
        <f>N244-'[1]Місто'!$M$402</f>
        <v>0</v>
      </c>
      <c r="P244" s="56"/>
    </row>
    <row r="245" spans="1:16" ht="25.5">
      <c r="A245" s="81" t="s">
        <v>348</v>
      </c>
      <c r="B245" s="40"/>
      <c r="C245" s="66" t="s">
        <v>170</v>
      </c>
      <c r="D245" s="35">
        <f aca="true" t="shared" si="72" ref="D245:M245">SUM(D246:D251)</f>
        <v>2866016</v>
      </c>
      <c r="E245" s="35">
        <f t="shared" si="72"/>
        <v>1671115</v>
      </c>
      <c r="F245" s="35">
        <f t="shared" si="72"/>
        <v>89797</v>
      </c>
      <c r="G245" s="35">
        <f t="shared" si="72"/>
        <v>7046384</v>
      </c>
      <c r="H245" s="35">
        <f t="shared" si="72"/>
        <v>0</v>
      </c>
      <c r="I245" s="35">
        <f t="shared" si="72"/>
        <v>0</v>
      </c>
      <c r="J245" s="35">
        <f t="shared" si="72"/>
        <v>0</v>
      </c>
      <c r="K245" s="35">
        <f t="shared" si="72"/>
        <v>7046384</v>
      </c>
      <c r="L245" s="35">
        <f t="shared" si="72"/>
        <v>7046384</v>
      </c>
      <c r="M245" s="35">
        <f t="shared" si="72"/>
        <v>0</v>
      </c>
      <c r="N245" s="52">
        <f t="shared" si="68"/>
        <v>9912400</v>
      </c>
      <c r="O245" s="50"/>
      <c r="P245" s="56"/>
    </row>
    <row r="246" spans="1:16" ht="27.75" customHeight="1">
      <c r="A246" s="68" t="s">
        <v>22</v>
      </c>
      <c r="B246" s="37" t="s">
        <v>39</v>
      </c>
      <c r="C246" s="69" t="s">
        <v>394</v>
      </c>
      <c r="D246" s="36">
        <f>'[1]Місто'!C404</f>
        <v>2557016</v>
      </c>
      <c r="E246" s="36">
        <f>'[1]Місто'!D404</f>
        <v>1671115</v>
      </c>
      <c r="F246" s="36">
        <f>'[1]Місто'!E404</f>
        <v>89797</v>
      </c>
      <c r="G246" s="36">
        <f t="shared" si="70"/>
        <v>35000</v>
      </c>
      <c r="H246" s="36">
        <f>'[1]Місто'!G404</f>
        <v>0</v>
      </c>
      <c r="I246" s="36">
        <f>'[1]Місто'!H404</f>
        <v>0</v>
      </c>
      <c r="J246" s="36">
        <f>'[1]Місто'!I404</f>
        <v>0</v>
      </c>
      <c r="K246" s="36">
        <f>'[1]Місто'!J404</f>
        <v>35000</v>
      </c>
      <c r="L246" s="36">
        <f>'[1]Місто'!K404</f>
        <v>35000</v>
      </c>
      <c r="M246" s="36">
        <f>'[1]Місто'!L404</f>
        <v>0</v>
      </c>
      <c r="N246" s="52">
        <f t="shared" si="68"/>
        <v>2592016</v>
      </c>
      <c r="O246" s="50"/>
      <c r="P246" s="56"/>
    </row>
    <row r="247" spans="1:16" ht="178.5" hidden="1">
      <c r="A247" s="68" t="s">
        <v>406</v>
      </c>
      <c r="B247" s="68" t="s">
        <v>404</v>
      </c>
      <c r="C247" s="69" t="s">
        <v>405</v>
      </c>
      <c r="D247" s="36">
        <f>'[1]Місто'!C406</f>
        <v>0</v>
      </c>
      <c r="E247" s="36">
        <f>'[1]Місто'!D406</f>
        <v>0</v>
      </c>
      <c r="F247" s="36">
        <f>'[1]Місто'!E406</f>
        <v>0</v>
      </c>
      <c r="G247" s="36">
        <f t="shared" si="70"/>
        <v>0</v>
      </c>
      <c r="H247" s="36">
        <f>'[1]Місто'!G406</f>
        <v>0</v>
      </c>
      <c r="I247" s="36">
        <f>'[1]Місто'!H406</f>
        <v>0</v>
      </c>
      <c r="J247" s="36">
        <f>'[1]Місто'!I406</f>
        <v>0</v>
      </c>
      <c r="K247" s="36">
        <f>'[1]Місто'!J406</f>
        <v>0</v>
      </c>
      <c r="L247" s="36">
        <f>'[1]Місто'!K406</f>
        <v>0</v>
      </c>
      <c r="M247" s="36">
        <f>'[1]Місто'!L406</f>
        <v>0</v>
      </c>
      <c r="N247" s="52">
        <f t="shared" si="68"/>
        <v>0</v>
      </c>
      <c r="O247" s="50"/>
      <c r="P247" s="56"/>
    </row>
    <row r="248" spans="1:16" ht="25.5">
      <c r="A248" s="68" t="s">
        <v>349</v>
      </c>
      <c r="B248" s="37" t="s">
        <v>95</v>
      </c>
      <c r="C248" s="63" t="s">
        <v>207</v>
      </c>
      <c r="D248" s="36">
        <f>'[1]Місто'!C409</f>
        <v>0</v>
      </c>
      <c r="E248" s="36">
        <f>'[1]Місто'!D409</f>
        <v>0</v>
      </c>
      <c r="F248" s="36">
        <f>'[1]Місто'!E409</f>
        <v>0</v>
      </c>
      <c r="G248" s="36">
        <f t="shared" si="70"/>
        <v>3511384</v>
      </c>
      <c r="H248" s="36">
        <f>'[1]Місто'!G409</f>
        <v>0</v>
      </c>
      <c r="I248" s="36">
        <f>'[1]Місто'!H409</f>
        <v>0</v>
      </c>
      <c r="J248" s="36">
        <f>'[1]Місто'!I409</f>
        <v>0</v>
      </c>
      <c r="K248" s="36">
        <f>'[1]Місто'!J409</f>
        <v>3511384</v>
      </c>
      <c r="L248" s="36">
        <f>'[1]Місто'!K409</f>
        <v>3511384</v>
      </c>
      <c r="M248" s="36">
        <f>'[1]Місто'!L409</f>
        <v>0</v>
      </c>
      <c r="N248" s="52">
        <f t="shared" si="68"/>
        <v>3511384</v>
      </c>
      <c r="O248" s="50"/>
      <c r="P248" s="56"/>
    </row>
    <row r="249" spans="1:16" ht="76.5" customHeight="1">
      <c r="A249" s="68" t="s">
        <v>521</v>
      </c>
      <c r="B249" s="37" t="s">
        <v>102</v>
      </c>
      <c r="C249" s="69" t="s">
        <v>350</v>
      </c>
      <c r="D249" s="36">
        <f>'[1]Місто'!C414</f>
        <v>0</v>
      </c>
      <c r="E249" s="36">
        <f>'[1]Місто'!D414</f>
        <v>0</v>
      </c>
      <c r="F249" s="36">
        <f>'[1]Місто'!E414</f>
        <v>0</v>
      </c>
      <c r="G249" s="36">
        <f t="shared" si="70"/>
        <v>3500000</v>
      </c>
      <c r="H249" s="36">
        <f>'[1]Місто'!G414</f>
        <v>0</v>
      </c>
      <c r="I249" s="36">
        <f>'[1]Місто'!H414</f>
        <v>0</v>
      </c>
      <c r="J249" s="36">
        <f>'[1]Місто'!I414</f>
        <v>0</v>
      </c>
      <c r="K249" s="36">
        <f>'[1]Місто'!J414</f>
        <v>3500000</v>
      </c>
      <c r="L249" s="36">
        <f>'[1]Місто'!K414</f>
        <v>3500000</v>
      </c>
      <c r="M249" s="36">
        <f>'[1]Місто'!L414</f>
        <v>0</v>
      </c>
      <c r="N249" s="52">
        <f t="shared" si="68"/>
        <v>3500000</v>
      </c>
      <c r="O249" s="50"/>
      <c r="P249" s="56"/>
    </row>
    <row r="250" spans="1:16" ht="42" customHeight="1" hidden="1">
      <c r="A250" s="68" t="s">
        <v>522</v>
      </c>
      <c r="B250" s="37" t="s">
        <v>58</v>
      </c>
      <c r="C250" s="67" t="s">
        <v>32</v>
      </c>
      <c r="D250" s="36"/>
      <c r="E250" s="36"/>
      <c r="F250" s="36"/>
      <c r="G250" s="36">
        <f>'[1]Місто'!F416</f>
        <v>0</v>
      </c>
      <c r="H250" s="36">
        <f>'[1]Місто'!G416</f>
        <v>0</v>
      </c>
      <c r="I250" s="36">
        <f>'[1]Місто'!H416</f>
        <v>0</v>
      </c>
      <c r="J250" s="36">
        <f>'[1]Місто'!I416</f>
        <v>0</v>
      </c>
      <c r="K250" s="36">
        <f>'[1]Місто'!J416</f>
        <v>0</v>
      </c>
      <c r="L250" s="36">
        <f>'[1]Місто'!K416</f>
        <v>0</v>
      </c>
      <c r="M250" s="36">
        <f>'[1]Місто'!L416</f>
        <v>0</v>
      </c>
      <c r="N250" s="52">
        <f t="shared" si="68"/>
        <v>0</v>
      </c>
      <c r="O250" s="50"/>
      <c r="P250" s="56"/>
    </row>
    <row r="251" spans="1:16" ht="63.75">
      <c r="A251" s="81" t="s">
        <v>592</v>
      </c>
      <c r="B251" s="40" t="s">
        <v>60</v>
      </c>
      <c r="C251" s="137" t="s">
        <v>572</v>
      </c>
      <c r="D251" s="36">
        <f>'[1]Місто'!C419</f>
        <v>309000</v>
      </c>
      <c r="E251" s="36">
        <f>'[1]Місто'!D419</f>
        <v>0</v>
      </c>
      <c r="F251" s="36">
        <f>'[1]Місто'!E419</f>
        <v>0</v>
      </c>
      <c r="G251" s="36">
        <f t="shared" si="70"/>
        <v>0</v>
      </c>
      <c r="H251" s="36">
        <f>'[1]Місто'!G419</f>
        <v>0</v>
      </c>
      <c r="I251" s="36">
        <f>'[1]Місто'!H419</f>
        <v>0</v>
      </c>
      <c r="J251" s="36">
        <f>'[1]Місто'!I419</f>
        <v>0</v>
      </c>
      <c r="K251" s="36">
        <f>'[1]Місто'!J419</f>
        <v>0</v>
      </c>
      <c r="L251" s="36">
        <f>'[1]Місто'!K419</f>
        <v>0</v>
      </c>
      <c r="M251" s="36">
        <f>'[1]Місто'!L419</f>
        <v>0</v>
      </c>
      <c r="N251" s="52">
        <f t="shared" si="68"/>
        <v>309000</v>
      </c>
      <c r="O251" s="50"/>
      <c r="P251" s="56"/>
    </row>
    <row r="252" spans="1:15" s="54" customFormat="1" ht="36.75" customHeight="1">
      <c r="A252" s="86" t="s">
        <v>351</v>
      </c>
      <c r="B252" s="86" t="s">
        <v>196</v>
      </c>
      <c r="C252" s="88" t="s">
        <v>148</v>
      </c>
      <c r="D252" s="48">
        <f>D253</f>
        <v>5081237</v>
      </c>
      <c r="E252" s="48">
        <f aca="true" t="shared" si="73" ref="E252:M252">E253</f>
        <v>3336426</v>
      </c>
      <c r="F252" s="48">
        <f t="shared" si="73"/>
        <v>109742</v>
      </c>
      <c r="G252" s="48">
        <f t="shared" si="73"/>
        <v>70000</v>
      </c>
      <c r="H252" s="48">
        <f t="shared" si="73"/>
        <v>0</v>
      </c>
      <c r="I252" s="48">
        <f t="shared" si="73"/>
        <v>0</v>
      </c>
      <c r="J252" s="48">
        <f t="shared" si="73"/>
        <v>0</v>
      </c>
      <c r="K252" s="48">
        <f t="shared" si="73"/>
        <v>70000</v>
      </c>
      <c r="L252" s="48">
        <f t="shared" si="73"/>
        <v>70000</v>
      </c>
      <c r="M252" s="48">
        <f t="shared" si="73"/>
        <v>0</v>
      </c>
      <c r="N252" s="49">
        <f t="shared" si="68"/>
        <v>5151237</v>
      </c>
      <c r="O252" s="50">
        <f>N252-'[1]Місто'!$M$420</f>
        <v>0</v>
      </c>
    </row>
    <row r="253" spans="1:15" s="54" customFormat="1" ht="25.5">
      <c r="A253" s="81" t="s">
        <v>352</v>
      </c>
      <c r="B253" s="40"/>
      <c r="C253" s="66" t="s">
        <v>148</v>
      </c>
      <c r="D253" s="35">
        <f aca="true" t="shared" si="74" ref="D253:M253">SUM(D254:D258)-D257</f>
        <v>5081237</v>
      </c>
      <c r="E253" s="35">
        <f t="shared" si="74"/>
        <v>3336426</v>
      </c>
      <c r="F253" s="35">
        <f t="shared" si="74"/>
        <v>109742</v>
      </c>
      <c r="G253" s="35">
        <f t="shared" si="74"/>
        <v>70000</v>
      </c>
      <c r="H253" s="35">
        <f t="shared" si="74"/>
        <v>0</v>
      </c>
      <c r="I253" s="35">
        <f t="shared" si="74"/>
        <v>0</v>
      </c>
      <c r="J253" s="35">
        <f t="shared" si="74"/>
        <v>0</v>
      </c>
      <c r="K253" s="35">
        <f t="shared" si="74"/>
        <v>70000</v>
      </c>
      <c r="L253" s="35">
        <f t="shared" si="74"/>
        <v>70000</v>
      </c>
      <c r="M253" s="35">
        <f t="shared" si="74"/>
        <v>0</v>
      </c>
      <c r="N253" s="52">
        <f t="shared" si="68"/>
        <v>5151237</v>
      </c>
      <c r="O253" s="50"/>
    </row>
    <row r="254" spans="1:15" s="54" customFormat="1" ht="25.5">
      <c r="A254" s="68" t="s">
        <v>23</v>
      </c>
      <c r="B254" s="37" t="s">
        <v>39</v>
      </c>
      <c r="C254" s="69" t="s">
        <v>396</v>
      </c>
      <c r="D254" s="36">
        <f>'[1]Місто'!C422</f>
        <v>5038037</v>
      </c>
      <c r="E254" s="36">
        <f>'[1]Місто'!D422</f>
        <v>3336426</v>
      </c>
      <c r="F254" s="36">
        <f>'[1]Місто'!E422</f>
        <v>109742</v>
      </c>
      <c r="G254" s="36">
        <f>H254+K254</f>
        <v>70000</v>
      </c>
      <c r="H254" s="36">
        <f>'[1]Місто'!G422</f>
        <v>0</v>
      </c>
      <c r="I254" s="36">
        <f>'[1]Місто'!H422</f>
        <v>0</v>
      </c>
      <c r="J254" s="36">
        <f>'[1]Місто'!I422</f>
        <v>0</v>
      </c>
      <c r="K254" s="36">
        <f>'[1]Місто'!J422</f>
        <v>70000</v>
      </c>
      <c r="L254" s="36">
        <f>'[1]Місто'!K422</f>
        <v>70000</v>
      </c>
      <c r="M254" s="36">
        <f>'[1]Місто'!L422</f>
        <v>0</v>
      </c>
      <c r="N254" s="52">
        <f t="shared" si="68"/>
        <v>5108037</v>
      </c>
      <c r="O254" s="50"/>
    </row>
    <row r="255" spans="1:15" s="54" customFormat="1" ht="15.75" customHeight="1" hidden="1">
      <c r="A255" s="68" t="s">
        <v>468</v>
      </c>
      <c r="B255" s="37" t="s">
        <v>112</v>
      </c>
      <c r="C255" s="34" t="s">
        <v>113</v>
      </c>
      <c r="D255" s="36">
        <f>'[1]Місто'!C423</f>
        <v>0</v>
      </c>
      <c r="E255" s="36"/>
      <c r="F255" s="36"/>
      <c r="G255" s="36">
        <f>H255+K255</f>
        <v>0</v>
      </c>
      <c r="H255" s="36"/>
      <c r="I255" s="36"/>
      <c r="J255" s="36"/>
      <c r="K255" s="36"/>
      <c r="L255" s="36"/>
      <c r="M255" s="36"/>
      <c r="N255" s="52">
        <f t="shared" si="68"/>
        <v>0</v>
      </c>
      <c r="O255" s="50"/>
    </row>
    <row r="256" spans="1:15" s="54" customFormat="1" ht="38.25" hidden="1">
      <c r="A256" s="68" t="s">
        <v>410</v>
      </c>
      <c r="B256" s="68" t="s">
        <v>58</v>
      </c>
      <c r="C256" s="67" t="s">
        <v>32</v>
      </c>
      <c r="D256" s="36">
        <f>'[1]Місто'!$C$428</f>
        <v>0</v>
      </c>
      <c r="E256" s="36"/>
      <c r="F256" s="36"/>
      <c r="G256" s="36">
        <f>H256+K256</f>
        <v>0</v>
      </c>
      <c r="H256" s="36"/>
      <c r="I256" s="36"/>
      <c r="J256" s="36"/>
      <c r="K256" s="36"/>
      <c r="L256" s="36">
        <f>K256</f>
        <v>0</v>
      </c>
      <c r="M256" s="36"/>
      <c r="N256" s="52">
        <f t="shared" si="68"/>
        <v>0</v>
      </c>
      <c r="O256" s="50"/>
    </row>
    <row r="257" spans="1:15" s="54" customFormat="1" ht="12.75" customHeight="1">
      <c r="A257" s="133" t="s">
        <v>557</v>
      </c>
      <c r="B257" s="133" t="s">
        <v>60</v>
      </c>
      <c r="C257" s="146" t="s">
        <v>549</v>
      </c>
      <c r="D257" s="139">
        <f>D258</f>
        <v>43200</v>
      </c>
      <c r="E257" s="139"/>
      <c r="F257" s="139"/>
      <c r="G257" s="139"/>
      <c r="H257" s="139"/>
      <c r="I257" s="139"/>
      <c r="J257" s="139"/>
      <c r="K257" s="139"/>
      <c r="L257" s="139"/>
      <c r="M257" s="139"/>
      <c r="N257" s="140">
        <f t="shared" si="68"/>
        <v>43200</v>
      </c>
      <c r="O257" s="50"/>
    </row>
    <row r="258" spans="1:16" ht="102">
      <c r="A258" s="81" t="s">
        <v>469</v>
      </c>
      <c r="B258" s="81" t="s">
        <v>60</v>
      </c>
      <c r="C258" s="63" t="s">
        <v>470</v>
      </c>
      <c r="D258" s="36">
        <f>'[1]Місто'!C431</f>
        <v>43200</v>
      </c>
      <c r="E258" s="36">
        <f>'[1]Місто'!D431</f>
        <v>0</v>
      </c>
      <c r="F258" s="36">
        <f>'[1]Місто'!E431</f>
        <v>0</v>
      </c>
      <c r="G258" s="35"/>
      <c r="H258" s="36">
        <f>'[1]Місто'!G431</f>
        <v>0</v>
      </c>
      <c r="I258" s="36">
        <f>'[1]Місто'!H431</f>
        <v>0</v>
      </c>
      <c r="J258" s="36">
        <f>'[1]Місто'!I431</f>
        <v>0</v>
      </c>
      <c r="K258" s="36">
        <f>'[1]Місто'!J431</f>
        <v>0</v>
      </c>
      <c r="L258" s="36">
        <f>'[1]Місто'!K431</f>
        <v>0</v>
      </c>
      <c r="M258" s="36">
        <f>'[1]Місто'!L431</f>
        <v>0</v>
      </c>
      <c r="N258" s="52">
        <f aca="true" t="shared" si="75" ref="N258:N263">D258+G258</f>
        <v>43200</v>
      </c>
      <c r="O258" s="50"/>
      <c r="P258" s="56"/>
    </row>
    <row r="259" spans="1:16" s="111" customFormat="1" ht="26.25" customHeight="1">
      <c r="A259" s="119" t="s">
        <v>353</v>
      </c>
      <c r="B259" s="119" t="s">
        <v>197</v>
      </c>
      <c r="C259" s="93" t="s">
        <v>148</v>
      </c>
      <c r="D259" s="120">
        <f>D260</f>
        <v>86655600</v>
      </c>
      <c r="E259" s="120">
        <f>E260</f>
        <v>0</v>
      </c>
      <c r="F259" s="120">
        <f>F260</f>
        <v>0</v>
      </c>
      <c r="G259" s="120">
        <f>H259+K259</f>
        <v>0</v>
      </c>
      <c r="H259" s="120">
        <f aca="true" t="shared" si="76" ref="H259:M259">H260</f>
        <v>0</v>
      </c>
      <c r="I259" s="120">
        <f t="shared" si="76"/>
        <v>0</v>
      </c>
      <c r="J259" s="120">
        <f t="shared" si="76"/>
        <v>0</v>
      </c>
      <c r="K259" s="120">
        <f t="shared" si="76"/>
        <v>0</v>
      </c>
      <c r="L259" s="120">
        <f t="shared" si="76"/>
        <v>0</v>
      </c>
      <c r="M259" s="120">
        <f t="shared" si="76"/>
        <v>0</v>
      </c>
      <c r="N259" s="121">
        <f t="shared" si="75"/>
        <v>86655600</v>
      </c>
      <c r="O259" s="50">
        <f>N259-'[1]Місто'!$M$432</f>
        <v>0</v>
      </c>
      <c r="P259" s="110"/>
    </row>
    <row r="260" spans="1:25" s="111" customFormat="1" ht="25.5">
      <c r="A260" s="122" t="s">
        <v>354</v>
      </c>
      <c r="B260" s="122"/>
      <c r="C260" s="123" t="s">
        <v>148</v>
      </c>
      <c r="D260" s="124">
        <f>D261+D262+D263</f>
        <v>86655600</v>
      </c>
      <c r="E260" s="124">
        <f aca="true" t="shared" si="77" ref="E260:M260">E261+E262+E263</f>
        <v>0</v>
      </c>
      <c r="F260" s="124">
        <f t="shared" si="77"/>
        <v>0</v>
      </c>
      <c r="G260" s="124">
        <f t="shared" si="77"/>
        <v>0</v>
      </c>
      <c r="H260" s="124">
        <f t="shared" si="77"/>
        <v>0</v>
      </c>
      <c r="I260" s="124">
        <f t="shared" si="77"/>
        <v>0</v>
      </c>
      <c r="J260" s="124">
        <f t="shared" si="77"/>
        <v>0</v>
      </c>
      <c r="K260" s="124">
        <f t="shared" si="77"/>
        <v>0</v>
      </c>
      <c r="L260" s="124">
        <f t="shared" si="77"/>
        <v>0</v>
      </c>
      <c r="M260" s="124">
        <f t="shared" si="77"/>
        <v>0</v>
      </c>
      <c r="N260" s="125">
        <f t="shared" si="75"/>
        <v>86655600</v>
      </c>
      <c r="O260" s="50"/>
      <c r="P260" s="117"/>
      <c r="Q260" s="118"/>
      <c r="R260" s="118"/>
      <c r="S260" s="118"/>
      <c r="T260" s="118"/>
      <c r="U260" s="118"/>
      <c r="V260" s="118"/>
      <c r="W260" s="118"/>
      <c r="X260" s="118"/>
      <c r="Y260" s="118"/>
    </row>
    <row r="261" spans="1:25" s="116" customFormat="1" ht="136.5" customHeight="1">
      <c r="A261" s="122" t="s">
        <v>25</v>
      </c>
      <c r="B261" s="122" t="s">
        <v>61</v>
      </c>
      <c r="C261" s="123" t="s">
        <v>143</v>
      </c>
      <c r="D261" s="124">
        <f>'[1]Місто'!$C$434</f>
        <v>86655600</v>
      </c>
      <c r="E261" s="124"/>
      <c r="F261" s="124"/>
      <c r="G261" s="124"/>
      <c r="H261" s="124"/>
      <c r="I261" s="124"/>
      <c r="J261" s="124"/>
      <c r="K261" s="124"/>
      <c r="L261" s="124"/>
      <c r="M261" s="124"/>
      <c r="N261" s="125">
        <f t="shared" si="75"/>
        <v>86655600</v>
      </c>
      <c r="O261" s="50"/>
      <c r="P261" s="117"/>
      <c r="Q261" s="118"/>
      <c r="R261" s="118"/>
      <c r="S261" s="118"/>
      <c r="T261" s="118"/>
      <c r="U261" s="118"/>
      <c r="V261" s="118"/>
      <c r="W261" s="118"/>
      <c r="X261" s="118"/>
      <c r="Y261" s="118"/>
    </row>
    <row r="262" spans="1:16" s="118" customFormat="1" ht="51" hidden="1">
      <c r="A262" s="126"/>
      <c r="B262" s="126" t="s">
        <v>131</v>
      </c>
      <c r="C262" s="127" t="s">
        <v>172</v>
      </c>
      <c r="D262" s="70"/>
      <c r="E262" s="70"/>
      <c r="F262" s="70"/>
      <c r="G262" s="70">
        <f>H262+K262</f>
        <v>0</v>
      </c>
      <c r="H262" s="70"/>
      <c r="I262" s="70"/>
      <c r="J262" s="70"/>
      <c r="K262" s="70">
        <f>L262</f>
        <v>0</v>
      </c>
      <c r="L262" s="70">
        <f>'[1]Місто'!$K$435</f>
        <v>0</v>
      </c>
      <c r="M262" s="70">
        <f>L262</f>
        <v>0</v>
      </c>
      <c r="N262" s="125">
        <f t="shared" si="75"/>
        <v>0</v>
      </c>
      <c r="O262" s="50"/>
      <c r="P262" s="117"/>
    </row>
    <row r="263" spans="1:16" s="118" customFormat="1" ht="12.75" hidden="1">
      <c r="A263" s="126" t="s">
        <v>633</v>
      </c>
      <c r="B263" s="126" t="s">
        <v>632</v>
      </c>
      <c r="C263" s="127" t="s">
        <v>634</v>
      </c>
      <c r="D263" s="70"/>
      <c r="E263" s="70"/>
      <c r="F263" s="70"/>
      <c r="G263" s="70">
        <f>'[1]Місто'!F436</f>
        <v>0</v>
      </c>
      <c r="H263" s="70">
        <f>'[1]Місто'!G436</f>
        <v>0</v>
      </c>
      <c r="I263" s="70">
        <f>'[1]Місто'!H436</f>
        <v>0</v>
      </c>
      <c r="J263" s="70">
        <f>'[1]Місто'!I436</f>
        <v>0</v>
      </c>
      <c r="K263" s="70">
        <f>'[1]Місто'!J436</f>
        <v>0</v>
      </c>
      <c r="L263" s="70">
        <f>'[1]Місто'!K436</f>
        <v>0</v>
      </c>
      <c r="M263" s="70">
        <f>'[1]Місто'!L436</f>
        <v>0</v>
      </c>
      <c r="N263" s="125">
        <f t="shared" si="75"/>
        <v>0</v>
      </c>
      <c r="O263" s="50"/>
      <c r="P263" s="117"/>
    </row>
    <row r="264" spans="1:25" s="18" customFormat="1" ht="41.25" customHeight="1">
      <c r="A264" s="17" t="s">
        <v>355</v>
      </c>
      <c r="B264" s="17" t="s">
        <v>174</v>
      </c>
      <c r="C264" s="19" t="s">
        <v>158</v>
      </c>
      <c r="D264" s="29">
        <f>D265</f>
        <v>4975365</v>
      </c>
      <c r="E264" s="29">
        <f aca="true" t="shared" si="78" ref="E264:M264">E265</f>
        <v>2438751</v>
      </c>
      <c r="F264" s="29">
        <f t="shared" si="78"/>
        <v>376744</v>
      </c>
      <c r="G264" s="29">
        <f t="shared" si="78"/>
        <v>131202</v>
      </c>
      <c r="H264" s="29">
        <f t="shared" si="78"/>
        <v>62390</v>
      </c>
      <c r="I264" s="29">
        <f t="shared" si="78"/>
        <v>0</v>
      </c>
      <c r="J264" s="29">
        <f t="shared" si="78"/>
        <v>0</v>
      </c>
      <c r="K264" s="29">
        <f t="shared" si="78"/>
        <v>68812</v>
      </c>
      <c r="L264" s="29">
        <f t="shared" si="78"/>
        <v>68812</v>
      </c>
      <c r="M264" s="29">
        <f t="shared" si="78"/>
        <v>0</v>
      </c>
      <c r="N264" s="28">
        <f aca="true" t="shared" si="79" ref="N264:N297">D264+G264</f>
        <v>5106567</v>
      </c>
      <c r="O264" s="50">
        <f>N264-'[1]Місто'!$M$437</f>
        <v>0</v>
      </c>
      <c r="P264" s="3"/>
      <c r="Q264" s="3"/>
      <c r="R264" s="3"/>
      <c r="S264" s="3"/>
      <c r="T264" s="3"/>
      <c r="U264" s="3"/>
      <c r="V264" s="3"/>
      <c r="W264" s="3"/>
      <c r="X264" s="3"/>
      <c r="Y264" s="3"/>
    </row>
    <row r="265" spans="1:15" s="3" customFormat="1" ht="25.5">
      <c r="A265" s="9" t="s">
        <v>356</v>
      </c>
      <c r="B265" s="9"/>
      <c r="C265" s="4" t="s">
        <v>357</v>
      </c>
      <c r="D265" s="26">
        <f>SUM(D266:D276)-D271</f>
        <v>4975365</v>
      </c>
      <c r="E265" s="26">
        <f>SUM(E266:E275)-E271</f>
        <v>2438751</v>
      </c>
      <c r="F265" s="26">
        <f>SUM(F266:F275)-F271</f>
        <v>376744</v>
      </c>
      <c r="G265" s="26">
        <f>SUM(G266:G275)-G271-G269</f>
        <v>131202</v>
      </c>
      <c r="H265" s="26">
        <f aca="true" t="shared" si="80" ref="H265:M265">SUM(H266:H275)-H271-H269</f>
        <v>62390</v>
      </c>
      <c r="I265" s="26">
        <f t="shared" si="80"/>
        <v>0</v>
      </c>
      <c r="J265" s="26">
        <f t="shared" si="80"/>
        <v>0</v>
      </c>
      <c r="K265" s="26">
        <f t="shared" si="80"/>
        <v>68812</v>
      </c>
      <c r="L265" s="26">
        <f t="shared" si="80"/>
        <v>68812</v>
      </c>
      <c r="M265" s="26">
        <f t="shared" si="80"/>
        <v>0</v>
      </c>
      <c r="N265" s="25">
        <f t="shared" si="79"/>
        <v>5106567</v>
      </c>
      <c r="O265" s="50"/>
    </row>
    <row r="266" spans="1:15" s="3" customFormat="1" ht="51">
      <c r="A266" s="9" t="s">
        <v>24</v>
      </c>
      <c r="B266" s="9" t="s">
        <v>39</v>
      </c>
      <c r="C266" s="69" t="s">
        <v>397</v>
      </c>
      <c r="D266" s="26">
        <f>'[1]Місто'!C439</f>
        <v>3978857</v>
      </c>
      <c r="E266" s="26">
        <f>'[1]Місто'!D439</f>
        <v>2438751</v>
      </c>
      <c r="F266" s="26">
        <f>'[1]Місто'!E439</f>
        <v>332133</v>
      </c>
      <c r="G266" s="26">
        <f aca="true" t="shared" si="81" ref="G266:G271">H266+K266</f>
        <v>131202</v>
      </c>
      <c r="H266" s="26">
        <f>'[1]Місто'!G439</f>
        <v>62390</v>
      </c>
      <c r="I266" s="26">
        <f>'[1]Місто'!H439</f>
        <v>0</v>
      </c>
      <c r="J266" s="26">
        <f>'[1]Місто'!I439</f>
        <v>0</v>
      </c>
      <c r="K266" s="26">
        <f>'[1]Місто'!J439</f>
        <v>68812</v>
      </c>
      <c r="L266" s="26">
        <f>'[1]Місто'!K439</f>
        <v>68812</v>
      </c>
      <c r="M266" s="26">
        <f>'[1]Місто'!L439</f>
        <v>0</v>
      </c>
      <c r="N266" s="25">
        <f t="shared" si="79"/>
        <v>4110059</v>
      </c>
      <c r="O266" s="50"/>
    </row>
    <row r="267" spans="1:15" s="3" customFormat="1" ht="12.75">
      <c r="A267" s="9" t="s">
        <v>523</v>
      </c>
      <c r="B267" s="9" t="s">
        <v>140</v>
      </c>
      <c r="C267" s="4" t="s">
        <v>142</v>
      </c>
      <c r="D267" s="26">
        <f>'[1]Місто'!C441</f>
        <v>510000</v>
      </c>
      <c r="E267" s="26">
        <f>'[1]Місто'!D441</f>
        <v>0</v>
      </c>
      <c r="F267" s="26">
        <f>'[1]Місто'!E441</f>
        <v>44611</v>
      </c>
      <c r="G267" s="26">
        <f t="shared" si="81"/>
        <v>0</v>
      </c>
      <c r="H267" s="26">
        <f>'[1]Місто'!G441</f>
        <v>0</v>
      </c>
      <c r="I267" s="26">
        <f>'[1]Місто'!H441</f>
        <v>0</v>
      </c>
      <c r="J267" s="26">
        <f>'[1]Місто'!I441</f>
        <v>0</v>
      </c>
      <c r="K267" s="26">
        <f>'[1]Місто'!J441</f>
        <v>0</v>
      </c>
      <c r="L267" s="26">
        <f>'[1]Місто'!K441</f>
        <v>0</v>
      </c>
      <c r="M267" s="26">
        <f>'[1]Місто'!L441</f>
        <v>0</v>
      </c>
      <c r="N267" s="25">
        <f t="shared" si="79"/>
        <v>510000</v>
      </c>
      <c r="O267" s="50"/>
    </row>
    <row r="268" spans="1:15" s="3" customFormat="1" ht="17.25" customHeight="1" hidden="1">
      <c r="A268" s="68" t="s">
        <v>358</v>
      </c>
      <c r="B268" s="37" t="s">
        <v>95</v>
      </c>
      <c r="C268" s="69" t="s">
        <v>207</v>
      </c>
      <c r="D268" s="36"/>
      <c r="E268" s="36"/>
      <c r="F268" s="36"/>
      <c r="G268" s="26">
        <f t="shared" si="81"/>
        <v>0</v>
      </c>
      <c r="H268" s="36"/>
      <c r="I268" s="36"/>
      <c r="J268" s="36"/>
      <c r="K268" s="36">
        <f>L268</f>
        <v>0</v>
      </c>
      <c r="L268" s="36">
        <f>95000-95000</f>
        <v>0</v>
      </c>
      <c r="M268" s="36"/>
      <c r="N268" s="25">
        <f t="shared" si="79"/>
        <v>0</v>
      </c>
      <c r="O268" s="50"/>
    </row>
    <row r="269" spans="1:15" s="3" customFormat="1" ht="78.75" customHeight="1" hidden="1">
      <c r="A269" s="133" t="s">
        <v>593</v>
      </c>
      <c r="B269" s="147" t="s">
        <v>59</v>
      </c>
      <c r="C269" s="148" t="s">
        <v>567</v>
      </c>
      <c r="D269" s="139"/>
      <c r="E269" s="139"/>
      <c r="F269" s="139"/>
      <c r="G269" s="154">
        <f t="shared" si="81"/>
        <v>0</v>
      </c>
      <c r="H269" s="139">
        <f aca="true" t="shared" si="82" ref="H269:M269">H270</f>
        <v>0</v>
      </c>
      <c r="I269" s="139">
        <f t="shared" si="82"/>
        <v>0</v>
      </c>
      <c r="J269" s="139">
        <f t="shared" si="82"/>
        <v>0</v>
      </c>
      <c r="K269" s="139">
        <f t="shared" si="82"/>
        <v>0</v>
      </c>
      <c r="L269" s="139">
        <f t="shared" si="82"/>
        <v>0</v>
      </c>
      <c r="M269" s="139">
        <f t="shared" si="82"/>
        <v>0</v>
      </c>
      <c r="N269" s="157">
        <f t="shared" si="79"/>
        <v>0</v>
      </c>
      <c r="O269" s="50"/>
    </row>
    <row r="270" spans="1:15" s="3" customFormat="1" ht="30" customHeight="1" hidden="1">
      <c r="A270" s="9" t="s">
        <v>576</v>
      </c>
      <c r="B270" s="9" t="s">
        <v>59</v>
      </c>
      <c r="C270" s="67" t="s">
        <v>208</v>
      </c>
      <c r="D270" s="26">
        <f>'[1]Місто'!C445</f>
        <v>0</v>
      </c>
      <c r="E270" s="26">
        <f>'[1]Місто'!D445</f>
        <v>0</v>
      </c>
      <c r="F270" s="26">
        <f>'[1]Місто'!E445</f>
        <v>0</v>
      </c>
      <c r="G270" s="26">
        <f t="shared" si="81"/>
        <v>0</v>
      </c>
      <c r="H270" s="26">
        <f>'[1]Місто'!G445</f>
        <v>0</v>
      </c>
      <c r="I270" s="26">
        <f>'[1]Місто'!H445</f>
        <v>0</v>
      </c>
      <c r="J270" s="26">
        <f>'[1]Місто'!I445</f>
        <v>0</v>
      </c>
      <c r="K270" s="26">
        <f>'[1]Місто'!J445</f>
        <v>0</v>
      </c>
      <c r="L270" s="26">
        <f>'[1]Місто'!K445</f>
        <v>0</v>
      </c>
      <c r="M270" s="26">
        <f>'[1]Місто'!L445</f>
        <v>0</v>
      </c>
      <c r="N270" s="25">
        <f t="shared" si="79"/>
        <v>0</v>
      </c>
      <c r="O270" s="50"/>
    </row>
    <row r="271" spans="1:15" s="3" customFormat="1" ht="12.75">
      <c r="A271" s="141" t="s">
        <v>558</v>
      </c>
      <c r="B271" s="141" t="s">
        <v>60</v>
      </c>
      <c r="C271" s="149" t="s">
        <v>549</v>
      </c>
      <c r="D271" s="144">
        <f>SUM(D272:D276)</f>
        <v>486508</v>
      </c>
      <c r="E271" s="144">
        <f>E272+E273</f>
        <v>0</v>
      </c>
      <c r="F271" s="144">
        <f>F272+F273</f>
        <v>0</v>
      </c>
      <c r="G271" s="144">
        <f t="shared" si="81"/>
        <v>0</v>
      </c>
      <c r="H271" s="144">
        <f aca="true" t="shared" si="83" ref="H271:M271">H272+H273</f>
        <v>0</v>
      </c>
      <c r="I271" s="144">
        <f t="shared" si="83"/>
        <v>0</v>
      </c>
      <c r="J271" s="144">
        <f t="shared" si="83"/>
        <v>0</v>
      </c>
      <c r="K271" s="144">
        <f t="shared" si="83"/>
        <v>0</v>
      </c>
      <c r="L271" s="144">
        <f t="shared" si="83"/>
        <v>0</v>
      </c>
      <c r="M271" s="144">
        <f t="shared" si="83"/>
        <v>0</v>
      </c>
      <c r="N271" s="145">
        <f t="shared" si="79"/>
        <v>486508</v>
      </c>
      <c r="O271" s="50"/>
    </row>
    <row r="272" spans="1:15" s="3" customFormat="1" ht="63.75">
      <c r="A272" s="9" t="s">
        <v>471</v>
      </c>
      <c r="B272" s="9" t="s">
        <v>60</v>
      </c>
      <c r="C272" s="137" t="s">
        <v>572</v>
      </c>
      <c r="D272" s="26">
        <f>'[1]Місто'!$C$448</f>
        <v>155037</v>
      </c>
      <c r="E272" s="26"/>
      <c r="F272" s="26"/>
      <c r="G272" s="26"/>
      <c r="H272" s="26"/>
      <c r="I272" s="26"/>
      <c r="J272" s="26"/>
      <c r="K272" s="26"/>
      <c r="L272" s="26"/>
      <c r="M272" s="26"/>
      <c r="N272" s="25">
        <f t="shared" si="79"/>
        <v>155037</v>
      </c>
      <c r="O272" s="50"/>
    </row>
    <row r="273" spans="1:15" s="3" customFormat="1" ht="51">
      <c r="A273" s="9" t="s">
        <v>524</v>
      </c>
      <c r="B273" s="9" t="s">
        <v>60</v>
      </c>
      <c r="C273" s="63" t="s">
        <v>432</v>
      </c>
      <c r="D273" s="26">
        <f>'[1]Місто'!$C$450</f>
        <v>233800</v>
      </c>
      <c r="E273" s="26"/>
      <c r="F273" s="26"/>
      <c r="G273" s="26"/>
      <c r="H273" s="26"/>
      <c r="I273" s="26"/>
      <c r="J273" s="26"/>
      <c r="K273" s="26"/>
      <c r="L273" s="26"/>
      <c r="M273" s="26"/>
      <c r="N273" s="25">
        <f t="shared" si="79"/>
        <v>233800</v>
      </c>
      <c r="O273" s="50"/>
    </row>
    <row r="274" spans="1:15" s="3" customFormat="1" ht="67.5" customHeight="1">
      <c r="A274" s="9" t="s">
        <v>580</v>
      </c>
      <c r="B274" s="9" t="s">
        <v>60</v>
      </c>
      <c r="C274" s="63" t="s">
        <v>517</v>
      </c>
      <c r="D274" s="26">
        <f>'[1]Місто'!$C$449+'[1]Місто'!$C$453</f>
        <v>67273</v>
      </c>
      <c r="E274" s="26"/>
      <c r="F274" s="26"/>
      <c r="G274" s="26"/>
      <c r="H274" s="26"/>
      <c r="I274" s="26"/>
      <c r="J274" s="26"/>
      <c r="K274" s="26"/>
      <c r="L274" s="26"/>
      <c r="M274" s="26"/>
      <c r="N274" s="25">
        <f t="shared" si="79"/>
        <v>67273</v>
      </c>
      <c r="O274" s="50"/>
    </row>
    <row r="275" spans="1:15" s="3" customFormat="1" ht="27" customHeight="1">
      <c r="A275" s="9" t="s">
        <v>586</v>
      </c>
      <c r="B275" s="9" t="s">
        <v>60</v>
      </c>
      <c r="C275" s="63" t="s">
        <v>585</v>
      </c>
      <c r="D275" s="26">
        <f>'[1]Місто'!$C$451</f>
        <v>5100</v>
      </c>
      <c r="E275" s="26"/>
      <c r="F275" s="26"/>
      <c r="G275" s="26"/>
      <c r="H275" s="26"/>
      <c r="I275" s="26"/>
      <c r="J275" s="26"/>
      <c r="K275" s="26"/>
      <c r="L275" s="26"/>
      <c r="M275" s="26"/>
      <c r="N275" s="25">
        <f t="shared" si="79"/>
        <v>5100</v>
      </c>
      <c r="O275" s="50"/>
    </row>
    <row r="276" spans="1:15" s="3" customFormat="1" ht="54.75" customHeight="1">
      <c r="A276" s="9" t="s">
        <v>611</v>
      </c>
      <c r="B276" s="9" t="s">
        <v>60</v>
      </c>
      <c r="C276" s="67" t="s">
        <v>417</v>
      </c>
      <c r="D276" s="26">
        <f>'[1]Місто'!$C$452</f>
        <v>25298</v>
      </c>
      <c r="E276" s="26"/>
      <c r="F276" s="26"/>
      <c r="G276" s="26"/>
      <c r="H276" s="26"/>
      <c r="I276" s="26"/>
      <c r="J276" s="26"/>
      <c r="K276" s="26"/>
      <c r="L276" s="26"/>
      <c r="M276" s="26"/>
      <c r="N276" s="25">
        <f t="shared" si="79"/>
        <v>25298</v>
      </c>
      <c r="O276" s="50"/>
    </row>
    <row r="277" spans="1:43" s="18" customFormat="1" ht="37.5" customHeight="1">
      <c r="A277" s="20" t="s">
        <v>359</v>
      </c>
      <c r="B277" s="20" t="s">
        <v>175</v>
      </c>
      <c r="C277" s="19" t="s">
        <v>159</v>
      </c>
      <c r="D277" s="30">
        <f>D278</f>
        <v>4178091</v>
      </c>
      <c r="E277" s="30">
        <f aca="true" t="shared" si="84" ref="E277:M277">E278</f>
        <v>2378630</v>
      </c>
      <c r="F277" s="30">
        <f t="shared" si="84"/>
        <v>159794</v>
      </c>
      <c r="G277" s="30">
        <f t="shared" si="84"/>
        <v>33369</v>
      </c>
      <c r="H277" s="30">
        <f t="shared" si="84"/>
        <v>5146</v>
      </c>
      <c r="I277" s="30">
        <f t="shared" si="84"/>
        <v>0</v>
      </c>
      <c r="J277" s="30">
        <f t="shared" si="84"/>
        <v>0</v>
      </c>
      <c r="K277" s="30">
        <f t="shared" si="84"/>
        <v>28223</v>
      </c>
      <c r="L277" s="30">
        <f t="shared" si="84"/>
        <v>28223</v>
      </c>
      <c r="M277" s="30">
        <f t="shared" si="84"/>
        <v>0</v>
      </c>
      <c r="N277" s="30">
        <f t="shared" si="79"/>
        <v>4211460</v>
      </c>
      <c r="O277" s="50">
        <f>N277-'[1]Місто'!$M$454</f>
        <v>0</v>
      </c>
      <c r="P277" s="12"/>
      <c r="Q277" s="12"/>
      <c r="R277" s="12"/>
      <c r="S277" s="12"/>
      <c r="T277" s="12"/>
      <c r="U277" s="12"/>
      <c r="V277" s="12"/>
      <c r="W277" s="12"/>
      <c r="X277" s="12"/>
      <c r="Y277" s="12"/>
      <c r="Z277" s="21"/>
      <c r="AA277" s="21"/>
      <c r="AB277" s="21"/>
      <c r="AC277" s="21"/>
      <c r="AD277" s="21"/>
      <c r="AE277" s="21"/>
      <c r="AF277" s="21"/>
      <c r="AG277" s="21"/>
      <c r="AH277" s="21"/>
      <c r="AI277" s="21"/>
      <c r="AJ277" s="21"/>
      <c r="AK277" s="21"/>
      <c r="AL277" s="21"/>
      <c r="AM277" s="21"/>
      <c r="AN277" s="21"/>
      <c r="AO277" s="21"/>
      <c r="AP277" s="21"/>
      <c r="AQ277" s="21"/>
    </row>
    <row r="278" spans="1:43" s="3" customFormat="1" ht="25.5">
      <c r="A278" s="33" t="s">
        <v>360</v>
      </c>
      <c r="B278" s="33"/>
      <c r="C278" s="11" t="s">
        <v>361</v>
      </c>
      <c r="D278" s="27">
        <f>SUM(D279:D289)-D284-D282</f>
        <v>4178091</v>
      </c>
      <c r="E278" s="27">
        <f>SUM(E279:E287)-E284-E282</f>
        <v>2378630</v>
      </c>
      <c r="F278" s="27">
        <f>SUM(F279:F287)-F284-F282</f>
        <v>159794</v>
      </c>
      <c r="G278" s="27">
        <f>SUM(G279:G287)-G284-G282</f>
        <v>33369</v>
      </c>
      <c r="H278" s="27">
        <f aca="true" t="shared" si="85" ref="H278:M278">SUM(H279:H287)-H284-H282</f>
        <v>5146</v>
      </c>
      <c r="I278" s="27">
        <f t="shared" si="85"/>
        <v>0</v>
      </c>
      <c r="J278" s="27">
        <f t="shared" si="85"/>
        <v>0</v>
      </c>
      <c r="K278" s="27">
        <f t="shared" si="85"/>
        <v>28223</v>
      </c>
      <c r="L278" s="27">
        <f t="shared" si="85"/>
        <v>28223</v>
      </c>
      <c r="M278" s="27">
        <f t="shared" si="85"/>
        <v>0</v>
      </c>
      <c r="N278" s="27">
        <f t="shared" si="79"/>
        <v>4211460</v>
      </c>
      <c r="O278" s="50"/>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s="5" customFormat="1" ht="51">
      <c r="A279" s="15" t="s">
        <v>26</v>
      </c>
      <c r="B279" s="16" t="s">
        <v>39</v>
      </c>
      <c r="C279" s="69" t="s">
        <v>397</v>
      </c>
      <c r="D279" s="27">
        <f>'[1]Місто'!C456</f>
        <v>3668833</v>
      </c>
      <c r="E279" s="27">
        <f>'[1]Місто'!D456</f>
        <v>2378630</v>
      </c>
      <c r="F279" s="27">
        <f>'[1]Місто'!E456</f>
        <v>159794</v>
      </c>
      <c r="G279" s="27">
        <f>H279+K279</f>
        <v>27827</v>
      </c>
      <c r="H279" s="27">
        <f>'[1]Місто'!G456</f>
        <v>0</v>
      </c>
      <c r="I279" s="27">
        <f>'[1]Місто'!H456</f>
        <v>0</v>
      </c>
      <c r="J279" s="27">
        <f>'[1]Місто'!I456</f>
        <v>0</v>
      </c>
      <c r="K279" s="27">
        <f>'[1]Місто'!J456</f>
        <v>27827</v>
      </c>
      <c r="L279" s="27">
        <f>'[1]Місто'!K456</f>
        <v>27827</v>
      </c>
      <c r="M279" s="27">
        <f>'[1]Місто'!L456</f>
        <v>0</v>
      </c>
      <c r="N279" s="27">
        <f t="shared" si="79"/>
        <v>3696660</v>
      </c>
      <c r="O279" s="50"/>
      <c r="P279" s="12"/>
      <c r="Q279" s="12"/>
      <c r="R279" s="12"/>
      <c r="S279" s="12"/>
      <c r="T279" s="12"/>
      <c r="U279" s="12"/>
      <c r="V279" s="12"/>
      <c r="W279" s="12"/>
      <c r="X279" s="12"/>
      <c r="Y279" s="12"/>
      <c r="Z279" s="10"/>
      <c r="AA279" s="10"/>
      <c r="AB279" s="10"/>
      <c r="AC279" s="10"/>
      <c r="AD279" s="10"/>
      <c r="AE279" s="10"/>
      <c r="AF279" s="10"/>
      <c r="AG279" s="10"/>
      <c r="AH279" s="10"/>
      <c r="AI279" s="10"/>
      <c r="AJ279" s="10"/>
      <c r="AK279" s="10"/>
      <c r="AL279" s="10"/>
      <c r="AM279" s="10"/>
      <c r="AN279" s="10"/>
      <c r="AO279" s="10"/>
      <c r="AP279" s="10"/>
      <c r="AQ279" s="10"/>
    </row>
    <row r="280" spans="1:15" s="3" customFormat="1" ht="12.75">
      <c r="A280" s="9" t="s">
        <v>531</v>
      </c>
      <c r="B280" s="9" t="s">
        <v>140</v>
      </c>
      <c r="C280" s="4" t="s">
        <v>142</v>
      </c>
      <c r="D280" s="26">
        <f>'[1]Місто'!C458</f>
        <v>440000</v>
      </c>
      <c r="E280" s="26">
        <f>'[1]Місто'!D458</f>
        <v>0</v>
      </c>
      <c r="F280" s="26">
        <f>'[1]Місто'!E458</f>
        <v>0</v>
      </c>
      <c r="G280" s="27">
        <f>H280+K280</f>
        <v>5542</v>
      </c>
      <c r="H280" s="26">
        <f>'[1]Місто'!G458</f>
        <v>5146</v>
      </c>
      <c r="I280" s="26">
        <f>'[1]Місто'!H458</f>
        <v>0</v>
      </c>
      <c r="J280" s="26">
        <f>'[1]Місто'!I458</f>
        <v>0</v>
      </c>
      <c r="K280" s="26">
        <f>'[1]Місто'!J458</f>
        <v>396</v>
      </c>
      <c r="L280" s="26">
        <f>'[1]Місто'!K458</f>
        <v>396</v>
      </c>
      <c r="M280" s="26">
        <f>'[1]Місто'!L458</f>
        <v>0</v>
      </c>
      <c r="N280" s="27">
        <f t="shared" si="79"/>
        <v>445542</v>
      </c>
      <c r="O280" s="50"/>
    </row>
    <row r="281" spans="1:15" s="3" customFormat="1" ht="25.5" hidden="1">
      <c r="A281" s="126" t="s">
        <v>422</v>
      </c>
      <c r="B281" s="122" t="s">
        <v>95</v>
      </c>
      <c r="C281" s="134" t="s">
        <v>207</v>
      </c>
      <c r="D281" s="26"/>
      <c r="E281" s="26"/>
      <c r="F281" s="26"/>
      <c r="G281" s="27">
        <f>H281+K281</f>
        <v>0</v>
      </c>
      <c r="H281" s="26"/>
      <c r="I281" s="26"/>
      <c r="J281" s="26"/>
      <c r="K281" s="26">
        <f>'[1]Місто'!J460</f>
        <v>0</v>
      </c>
      <c r="L281" s="26">
        <f>'[1]Місто'!K460</f>
        <v>0</v>
      </c>
      <c r="M281" s="26">
        <f>'[1]Місто'!L460</f>
        <v>0</v>
      </c>
      <c r="N281" s="27">
        <f t="shared" si="79"/>
        <v>0</v>
      </c>
      <c r="O281" s="50"/>
    </row>
    <row r="282" spans="1:15" s="3" customFormat="1" ht="75" customHeight="1" hidden="1">
      <c r="A282" s="133" t="s">
        <v>568</v>
      </c>
      <c r="B282" s="147" t="s">
        <v>59</v>
      </c>
      <c r="C282" s="148" t="s">
        <v>567</v>
      </c>
      <c r="D282" s="154"/>
      <c r="E282" s="154"/>
      <c r="F282" s="154"/>
      <c r="G282" s="155">
        <f>G283</f>
        <v>0</v>
      </c>
      <c r="H282" s="155">
        <f aca="true" t="shared" si="86" ref="H282:M282">H283</f>
        <v>0</v>
      </c>
      <c r="I282" s="155">
        <f t="shared" si="86"/>
        <v>0</v>
      </c>
      <c r="J282" s="155">
        <f t="shared" si="86"/>
        <v>0</v>
      </c>
      <c r="K282" s="155">
        <f t="shared" si="86"/>
        <v>0</v>
      </c>
      <c r="L282" s="155">
        <f t="shared" si="86"/>
        <v>0</v>
      </c>
      <c r="M282" s="155">
        <f t="shared" si="86"/>
        <v>0</v>
      </c>
      <c r="N282" s="155">
        <f t="shared" si="79"/>
        <v>0</v>
      </c>
      <c r="O282" s="50"/>
    </row>
    <row r="283" spans="1:15" s="3" customFormat="1" ht="25.5" hidden="1">
      <c r="A283" s="9" t="s">
        <v>472</v>
      </c>
      <c r="B283" s="9" t="s">
        <v>59</v>
      </c>
      <c r="C283" s="67" t="s">
        <v>208</v>
      </c>
      <c r="D283" s="26">
        <f>'[1]Місто'!C462</f>
        <v>0</v>
      </c>
      <c r="E283" s="26">
        <f>'[1]Місто'!D462</f>
        <v>0</v>
      </c>
      <c r="F283" s="26">
        <f>'[1]Місто'!E462</f>
        <v>0</v>
      </c>
      <c r="G283" s="27">
        <f>H283+K283</f>
        <v>0</v>
      </c>
      <c r="H283" s="26">
        <f>'[1]Місто'!G462</f>
        <v>0</v>
      </c>
      <c r="I283" s="26">
        <f>'[1]Місто'!H462</f>
        <v>0</v>
      </c>
      <c r="J283" s="26">
        <f>'[1]Місто'!I462</f>
        <v>0</v>
      </c>
      <c r="K283" s="26">
        <f>'[1]Місто'!J462</f>
        <v>0</v>
      </c>
      <c r="L283" s="26">
        <f>'[1]Місто'!K462</f>
        <v>0</v>
      </c>
      <c r="M283" s="26">
        <f>'[1]Місто'!L462</f>
        <v>0</v>
      </c>
      <c r="N283" s="27">
        <f t="shared" si="79"/>
        <v>0</v>
      </c>
      <c r="O283" s="50"/>
    </row>
    <row r="284" spans="1:15" s="3" customFormat="1" ht="12.75">
      <c r="A284" s="141" t="s">
        <v>559</v>
      </c>
      <c r="B284" s="141" t="s">
        <v>60</v>
      </c>
      <c r="C284" s="149" t="s">
        <v>549</v>
      </c>
      <c r="D284" s="144">
        <f>SUM(D285:D289)</f>
        <v>69258</v>
      </c>
      <c r="E284" s="144"/>
      <c r="F284" s="144"/>
      <c r="G284" s="150"/>
      <c r="H284" s="144"/>
      <c r="I284" s="144"/>
      <c r="J284" s="144"/>
      <c r="K284" s="144"/>
      <c r="L284" s="144"/>
      <c r="M284" s="144"/>
      <c r="N284" s="150">
        <f t="shared" si="79"/>
        <v>69258</v>
      </c>
      <c r="O284" s="50"/>
    </row>
    <row r="285" spans="1:15" s="3" customFormat="1" ht="63.75">
      <c r="A285" s="9" t="s">
        <v>473</v>
      </c>
      <c r="B285" s="9" t="s">
        <v>60</v>
      </c>
      <c r="C285" s="137" t="s">
        <v>572</v>
      </c>
      <c r="D285" s="26">
        <f>'[1]Місто'!$C$465</f>
        <v>10800</v>
      </c>
      <c r="E285" s="26"/>
      <c r="F285" s="26"/>
      <c r="G285" s="27">
        <f>H285+K285</f>
        <v>0</v>
      </c>
      <c r="H285" s="26"/>
      <c r="I285" s="26"/>
      <c r="J285" s="26"/>
      <c r="K285" s="26"/>
      <c r="L285" s="26"/>
      <c r="M285" s="26"/>
      <c r="N285" s="27">
        <f t="shared" si="79"/>
        <v>10800</v>
      </c>
      <c r="O285" s="50"/>
    </row>
    <row r="286" spans="1:15" s="3" customFormat="1" ht="51">
      <c r="A286" s="9" t="s">
        <v>525</v>
      </c>
      <c r="B286" s="9" t="s">
        <v>60</v>
      </c>
      <c r="C286" s="63" t="s">
        <v>432</v>
      </c>
      <c r="D286" s="26">
        <f>'[1]Місто'!$C$466</f>
        <v>31950</v>
      </c>
      <c r="E286" s="26"/>
      <c r="F286" s="26"/>
      <c r="G286" s="26"/>
      <c r="H286" s="26"/>
      <c r="I286" s="26"/>
      <c r="J286" s="26"/>
      <c r="K286" s="26"/>
      <c r="L286" s="26"/>
      <c r="M286" s="26"/>
      <c r="N286" s="27">
        <f t="shared" si="79"/>
        <v>31950</v>
      </c>
      <c r="O286" s="50"/>
    </row>
    <row r="287" spans="1:15" s="3" customFormat="1" ht="25.5">
      <c r="A287" s="9" t="s">
        <v>587</v>
      </c>
      <c r="B287" s="9" t="s">
        <v>60</v>
      </c>
      <c r="C287" s="63" t="s">
        <v>585</v>
      </c>
      <c r="D287" s="26">
        <f>'[1]Місто'!$C$468</f>
        <v>5100</v>
      </c>
      <c r="E287" s="26"/>
      <c r="F287" s="26"/>
      <c r="G287" s="26"/>
      <c r="H287" s="26"/>
      <c r="I287" s="26"/>
      <c r="J287" s="26"/>
      <c r="K287" s="26"/>
      <c r="L287" s="26"/>
      <c r="M287" s="26"/>
      <c r="N287" s="27">
        <f t="shared" si="79"/>
        <v>5100</v>
      </c>
      <c r="O287" s="50"/>
    </row>
    <row r="288" spans="1:15" s="3" customFormat="1" ht="51" hidden="1">
      <c r="A288" s="9" t="s">
        <v>620</v>
      </c>
      <c r="B288" s="9" t="s">
        <v>60</v>
      </c>
      <c r="C288" s="63" t="s">
        <v>517</v>
      </c>
      <c r="D288" s="26">
        <f>'[1]Місто'!$C$467</f>
        <v>0</v>
      </c>
      <c r="E288" s="26"/>
      <c r="F288" s="26"/>
      <c r="G288" s="26"/>
      <c r="H288" s="26"/>
      <c r="I288" s="26"/>
      <c r="J288" s="26"/>
      <c r="K288" s="26"/>
      <c r="L288" s="26"/>
      <c r="M288" s="26"/>
      <c r="N288" s="27">
        <f t="shared" si="79"/>
        <v>0</v>
      </c>
      <c r="O288" s="50"/>
    </row>
    <row r="289" spans="1:15" s="3" customFormat="1" ht="51">
      <c r="A289" s="9" t="s">
        <v>612</v>
      </c>
      <c r="B289" s="9" t="s">
        <v>60</v>
      </c>
      <c r="C289" s="67" t="s">
        <v>417</v>
      </c>
      <c r="D289" s="26">
        <f>'[1]Місто'!$C$469</f>
        <v>21408</v>
      </c>
      <c r="E289" s="26"/>
      <c r="F289" s="26"/>
      <c r="G289" s="26"/>
      <c r="H289" s="26"/>
      <c r="I289" s="26"/>
      <c r="J289" s="26"/>
      <c r="K289" s="26"/>
      <c r="L289" s="26"/>
      <c r="M289" s="26"/>
      <c r="N289" s="27">
        <f t="shared" si="79"/>
        <v>21408</v>
      </c>
      <c r="O289" s="50"/>
    </row>
    <row r="290" spans="1:25" s="51" customFormat="1" ht="38.25">
      <c r="A290" s="86" t="s">
        <v>362</v>
      </c>
      <c r="B290" s="86" t="s">
        <v>176</v>
      </c>
      <c r="C290" s="19" t="s">
        <v>160</v>
      </c>
      <c r="D290" s="49">
        <f>D291</f>
        <v>4593548</v>
      </c>
      <c r="E290" s="49">
        <f aca="true" t="shared" si="87" ref="E290:M290">E291</f>
        <v>2219007</v>
      </c>
      <c r="F290" s="49">
        <f t="shared" si="87"/>
        <v>292929</v>
      </c>
      <c r="G290" s="49">
        <f t="shared" si="87"/>
        <v>4583072</v>
      </c>
      <c r="H290" s="49">
        <f t="shared" si="87"/>
        <v>147151</v>
      </c>
      <c r="I290" s="49">
        <f t="shared" si="87"/>
        <v>0</v>
      </c>
      <c r="J290" s="49">
        <f t="shared" si="87"/>
        <v>0</v>
      </c>
      <c r="K290" s="49">
        <f t="shared" si="87"/>
        <v>4435921</v>
      </c>
      <c r="L290" s="49">
        <f t="shared" si="87"/>
        <v>4435921</v>
      </c>
      <c r="M290" s="49">
        <f t="shared" si="87"/>
        <v>0</v>
      </c>
      <c r="N290" s="49">
        <f t="shared" si="79"/>
        <v>9176620</v>
      </c>
      <c r="O290" s="50">
        <f>N290-'[1]Місто'!$M$471</f>
        <v>0</v>
      </c>
      <c r="P290" s="54"/>
      <c r="Q290" s="54"/>
      <c r="R290" s="54"/>
      <c r="S290" s="54"/>
      <c r="T290" s="54"/>
      <c r="U290" s="54"/>
      <c r="V290" s="54"/>
      <c r="W290" s="54"/>
      <c r="X290" s="54"/>
      <c r="Y290" s="54"/>
    </row>
    <row r="291" spans="1:15" s="54" customFormat="1" ht="38.25">
      <c r="A291" s="81" t="s">
        <v>363</v>
      </c>
      <c r="B291" s="40"/>
      <c r="C291" s="66" t="s">
        <v>160</v>
      </c>
      <c r="D291" s="41">
        <f>SUM(D292:D302)-D297</f>
        <v>4593548</v>
      </c>
      <c r="E291" s="41">
        <f>SUM(E292:E301)-E297</f>
        <v>2219007</v>
      </c>
      <c r="F291" s="41">
        <f>SUM(F292:F301)-F297</f>
        <v>292929</v>
      </c>
      <c r="G291" s="41">
        <f>SUM(G292:G301)-G297-G295</f>
        <v>4583072</v>
      </c>
      <c r="H291" s="41">
        <f aca="true" t="shared" si="88" ref="H291:M291">SUM(H292:H301)-H297-H295</f>
        <v>147151</v>
      </c>
      <c r="I291" s="41">
        <f t="shared" si="88"/>
        <v>0</v>
      </c>
      <c r="J291" s="41">
        <f t="shared" si="88"/>
        <v>0</v>
      </c>
      <c r="K291" s="41">
        <f t="shared" si="88"/>
        <v>4435921</v>
      </c>
      <c r="L291" s="41">
        <f t="shared" si="88"/>
        <v>4435921</v>
      </c>
      <c r="M291" s="41">
        <f t="shared" si="88"/>
        <v>0</v>
      </c>
      <c r="N291" s="41">
        <f t="shared" si="79"/>
        <v>9176620</v>
      </c>
      <c r="O291" s="50"/>
    </row>
    <row r="292" spans="1:15" s="54" customFormat="1" ht="51">
      <c r="A292" s="81" t="s">
        <v>27</v>
      </c>
      <c r="B292" s="62" t="s">
        <v>39</v>
      </c>
      <c r="C292" s="69" t="s">
        <v>397</v>
      </c>
      <c r="D292" s="41">
        <f>'[1]Місто'!C473</f>
        <v>3622952</v>
      </c>
      <c r="E292" s="41">
        <f>'[1]Місто'!D473</f>
        <v>2219007</v>
      </c>
      <c r="F292" s="41">
        <f>'[1]Місто'!E473</f>
        <v>292929</v>
      </c>
      <c r="G292" s="41">
        <f>H292+K292</f>
        <v>42953</v>
      </c>
      <c r="H292" s="41">
        <f>'[1]Місто'!G473</f>
        <v>14978</v>
      </c>
      <c r="I292" s="41">
        <f>'[1]Місто'!H473</f>
        <v>0</v>
      </c>
      <c r="J292" s="41">
        <f>'[1]Місто'!I473</f>
        <v>0</v>
      </c>
      <c r="K292" s="41">
        <f>'[1]Місто'!J473</f>
        <v>27975</v>
      </c>
      <c r="L292" s="41">
        <f>'[1]Місто'!K473</f>
        <v>27975</v>
      </c>
      <c r="M292" s="41">
        <f>'[1]Місто'!L473</f>
        <v>0</v>
      </c>
      <c r="N292" s="41">
        <f t="shared" si="79"/>
        <v>3665905</v>
      </c>
      <c r="O292" s="50"/>
    </row>
    <row r="293" spans="1:15" s="3" customFormat="1" ht="12.75">
      <c r="A293" s="9" t="s">
        <v>532</v>
      </c>
      <c r="B293" s="9" t="s">
        <v>140</v>
      </c>
      <c r="C293" s="4" t="s">
        <v>142</v>
      </c>
      <c r="D293" s="26">
        <f>'[1]Місто'!C475</f>
        <v>710000</v>
      </c>
      <c r="E293" s="26">
        <f>'[1]Місто'!D475</f>
        <v>0</v>
      </c>
      <c r="F293" s="26">
        <f>'[1]Місто'!E475</f>
        <v>0</v>
      </c>
      <c r="G293" s="41">
        <f>H293+K293</f>
        <v>132173</v>
      </c>
      <c r="H293" s="26">
        <f>'[1]Місто'!G475</f>
        <v>132173</v>
      </c>
      <c r="I293" s="26">
        <f>'[1]Місто'!H475</f>
        <v>0</v>
      </c>
      <c r="J293" s="26">
        <f>'[1]Місто'!I475</f>
        <v>0</v>
      </c>
      <c r="K293" s="26">
        <f>'[1]Місто'!J475</f>
        <v>0</v>
      </c>
      <c r="L293" s="26">
        <f>'[1]Місто'!K475</f>
        <v>0</v>
      </c>
      <c r="M293" s="26">
        <f>'[1]Місто'!L475</f>
        <v>0</v>
      </c>
      <c r="N293" s="41">
        <f t="shared" si="79"/>
        <v>842173</v>
      </c>
      <c r="O293" s="50"/>
    </row>
    <row r="294" spans="1:15" s="3" customFormat="1" ht="25.5">
      <c r="A294" s="68" t="s">
        <v>364</v>
      </c>
      <c r="B294" s="37" t="s">
        <v>95</v>
      </c>
      <c r="C294" s="69" t="s">
        <v>207</v>
      </c>
      <c r="D294" s="36"/>
      <c r="E294" s="36"/>
      <c r="F294" s="36"/>
      <c r="G294" s="36">
        <f>H294+K294</f>
        <v>4407946</v>
      </c>
      <c r="H294" s="36"/>
      <c r="I294" s="36"/>
      <c r="J294" s="36"/>
      <c r="K294" s="36">
        <f>L294</f>
        <v>4407946</v>
      </c>
      <c r="L294" s="36">
        <f>'[1]Місто'!$K$477</f>
        <v>4407946</v>
      </c>
      <c r="M294" s="36"/>
      <c r="N294" s="52">
        <f t="shared" si="79"/>
        <v>4407946</v>
      </c>
      <c r="O294" s="50"/>
    </row>
    <row r="295" spans="1:15" s="3" customFormat="1" ht="78.75" customHeight="1" hidden="1">
      <c r="A295" s="141" t="s">
        <v>574</v>
      </c>
      <c r="B295" s="141" t="s">
        <v>59</v>
      </c>
      <c r="C295" s="143" t="s">
        <v>567</v>
      </c>
      <c r="D295" s="139"/>
      <c r="E295" s="139"/>
      <c r="F295" s="139"/>
      <c r="G295" s="139">
        <f>H295+K295</f>
        <v>0</v>
      </c>
      <c r="H295" s="139">
        <f aca="true" t="shared" si="89" ref="H295:M295">H296</f>
        <v>0</v>
      </c>
      <c r="I295" s="139">
        <f t="shared" si="89"/>
        <v>0</v>
      </c>
      <c r="J295" s="139">
        <f t="shared" si="89"/>
        <v>0</v>
      </c>
      <c r="K295" s="139">
        <f t="shared" si="89"/>
        <v>0</v>
      </c>
      <c r="L295" s="139">
        <f t="shared" si="89"/>
        <v>0</v>
      </c>
      <c r="M295" s="139">
        <f t="shared" si="89"/>
        <v>0</v>
      </c>
      <c r="N295" s="140">
        <f t="shared" si="79"/>
        <v>0</v>
      </c>
      <c r="O295" s="50"/>
    </row>
    <row r="296" spans="1:15" s="3" customFormat="1" ht="33" customHeight="1" hidden="1">
      <c r="A296" s="9" t="s">
        <v>575</v>
      </c>
      <c r="B296" s="9" t="s">
        <v>59</v>
      </c>
      <c r="C296" s="67" t="s">
        <v>208</v>
      </c>
      <c r="D296" s="26">
        <f>'[1]Місто'!C479</f>
        <v>0</v>
      </c>
      <c r="E296" s="26">
        <f>'[1]Місто'!D479</f>
        <v>0</v>
      </c>
      <c r="F296" s="26">
        <f>'[1]Місто'!E479</f>
        <v>0</v>
      </c>
      <c r="G296" s="26">
        <f>H296+K296</f>
        <v>0</v>
      </c>
      <c r="H296" s="26">
        <f>'[1]Місто'!G479</f>
        <v>0</v>
      </c>
      <c r="I296" s="26">
        <f>'[1]Місто'!H479</f>
        <v>0</v>
      </c>
      <c r="J296" s="26">
        <f>'[1]Місто'!I479</f>
        <v>0</v>
      </c>
      <c r="K296" s="26">
        <f>'[1]Місто'!J479</f>
        <v>0</v>
      </c>
      <c r="L296" s="26">
        <f>'[1]Місто'!K479</f>
        <v>0</v>
      </c>
      <c r="M296" s="26">
        <f>'[1]Місто'!L479</f>
        <v>0</v>
      </c>
      <c r="N296" s="52">
        <f t="shared" si="79"/>
        <v>0</v>
      </c>
      <c r="O296" s="50"/>
    </row>
    <row r="297" spans="1:15" s="3" customFormat="1" ht="12.75">
      <c r="A297" s="141" t="s">
        <v>560</v>
      </c>
      <c r="B297" s="141" t="s">
        <v>60</v>
      </c>
      <c r="C297" s="149" t="s">
        <v>549</v>
      </c>
      <c r="D297" s="144">
        <f>SUM(D298:D302)</f>
        <v>260596</v>
      </c>
      <c r="E297" s="144"/>
      <c r="F297" s="144"/>
      <c r="G297" s="144"/>
      <c r="H297" s="144"/>
      <c r="I297" s="144"/>
      <c r="J297" s="144"/>
      <c r="K297" s="144"/>
      <c r="L297" s="144"/>
      <c r="M297" s="144"/>
      <c r="N297" s="151">
        <f t="shared" si="79"/>
        <v>260596</v>
      </c>
      <c r="O297" s="50"/>
    </row>
    <row r="298" spans="1:15" s="3" customFormat="1" ht="63.75">
      <c r="A298" s="9" t="s">
        <v>474</v>
      </c>
      <c r="B298" s="9" t="s">
        <v>60</v>
      </c>
      <c r="C298" s="137" t="s">
        <v>572</v>
      </c>
      <c r="D298" s="26">
        <f>'[1]Місто'!$C$482</f>
        <v>108138</v>
      </c>
      <c r="E298" s="26"/>
      <c r="F298" s="26"/>
      <c r="G298" s="26"/>
      <c r="H298" s="26"/>
      <c r="I298" s="26"/>
      <c r="J298" s="26"/>
      <c r="K298" s="26"/>
      <c r="L298" s="26"/>
      <c r="M298" s="26"/>
      <c r="N298" s="41">
        <f aca="true" t="shared" si="90" ref="N298:N338">D298+G298</f>
        <v>108138</v>
      </c>
      <c r="O298" s="50"/>
    </row>
    <row r="299" spans="1:15" s="3" customFormat="1" ht="51">
      <c r="A299" s="9" t="s">
        <v>526</v>
      </c>
      <c r="B299" s="9" t="s">
        <v>60</v>
      </c>
      <c r="C299" s="63" t="s">
        <v>432</v>
      </c>
      <c r="D299" s="26">
        <f>'[1]Місто'!$C$484</f>
        <v>38505</v>
      </c>
      <c r="E299" s="26"/>
      <c r="F299" s="26"/>
      <c r="G299" s="26"/>
      <c r="H299" s="26"/>
      <c r="I299" s="26"/>
      <c r="J299" s="26"/>
      <c r="K299" s="26"/>
      <c r="L299" s="26"/>
      <c r="M299" s="26"/>
      <c r="N299" s="41">
        <f t="shared" si="90"/>
        <v>38505</v>
      </c>
      <c r="O299" s="50"/>
    </row>
    <row r="300" spans="1:15" s="3" customFormat="1" ht="51">
      <c r="A300" s="9" t="s">
        <v>581</v>
      </c>
      <c r="B300" s="9" t="s">
        <v>60</v>
      </c>
      <c r="C300" s="63" t="s">
        <v>517</v>
      </c>
      <c r="D300" s="26">
        <f>'[1]Місто'!$C$483+'[1]Місто'!$C$487</f>
        <v>78165</v>
      </c>
      <c r="E300" s="26"/>
      <c r="F300" s="26"/>
      <c r="G300" s="26"/>
      <c r="H300" s="26"/>
      <c r="I300" s="26"/>
      <c r="J300" s="26"/>
      <c r="K300" s="26"/>
      <c r="L300" s="26"/>
      <c r="M300" s="26"/>
      <c r="N300" s="41">
        <f t="shared" si="90"/>
        <v>78165</v>
      </c>
      <c r="O300" s="50"/>
    </row>
    <row r="301" spans="1:15" s="3" customFormat="1" ht="25.5">
      <c r="A301" s="9" t="s">
        <v>588</v>
      </c>
      <c r="B301" s="9" t="s">
        <v>60</v>
      </c>
      <c r="C301" s="63" t="s">
        <v>585</v>
      </c>
      <c r="D301" s="26">
        <f>'[1]Місто'!$C$485</f>
        <v>2756</v>
      </c>
      <c r="E301" s="26"/>
      <c r="F301" s="26"/>
      <c r="G301" s="26"/>
      <c r="H301" s="26"/>
      <c r="I301" s="26"/>
      <c r="J301" s="26"/>
      <c r="K301" s="26"/>
      <c r="L301" s="26"/>
      <c r="M301" s="26"/>
      <c r="N301" s="41">
        <f t="shared" si="90"/>
        <v>2756</v>
      </c>
      <c r="O301" s="50"/>
    </row>
    <row r="302" spans="1:15" s="3" customFormat="1" ht="51">
      <c r="A302" s="9" t="s">
        <v>613</v>
      </c>
      <c r="B302" s="9" t="s">
        <v>60</v>
      </c>
      <c r="C302" s="67" t="s">
        <v>417</v>
      </c>
      <c r="D302" s="26">
        <f>'[1]Місто'!$C$486</f>
        <v>33032</v>
      </c>
      <c r="E302" s="26"/>
      <c r="F302" s="26"/>
      <c r="G302" s="26"/>
      <c r="H302" s="26"/>
      <c r="I302" s="26"/>
      <c r="J302" s="26"/>
      <c r="K302" s="26"/>
      <c r="L302" s="26"/>
      <c r="M302" s="26"/>
      <c r="N302" s="41">
        <f t="shared" si="90"/>
        <v>33032</v>
      </c>
      <c r="O302" s="50"/>
    </row>
    <row r="303" spans="1:15" s="18" customFormat="1" ht="41.25" customHeight="1">
      <c r="A303" s="17" t="s">
        <v>365</v>
      </c>
      <c r="B303" s="17" t="s">
        <v>177</v>
      </c>
      <c r="C303" s="19" t="s">
        <v>161</v>
      </c>
      <c r="D303" s="29">
        <f>D304</f>
        <v>4269183</v>
      </c>
      <c r="E303" s="29">
        <f aca="true" t="shared" si="91" ref="E303:M303">E304</f>
        <v>2258921</v>
      </c>
      <c r="F303" s="29">
        <f t="shared" si="91"/>
        <v>266664</v>
      </c>
      <c r="G303" s="29">
        <f t="shared" si="91"/>
        <v>273375</v>
      </c>
      <c r="H303" s="29">
        <f t="shared" si="91"/>
        <v>10000</v>
      </c>
      <c r="I303" s="29">
        <f t="shared" si="91"/>
        <v>0</v>
      </c>
      <c r="J303" s="29">
        <f t="shared" si="91"/>
        <v>0</v>
      </c>
      <c r="K303" s="29">
        <f t="shared" si="91"/>
        <v>263375</v>
      </c>
      <c r="L303" s="29">
        <f t="shared" si="91"/>
        <v>263375</v>
      </c>
      <c r="M303" s="29">
        <f t="shared" si="91"/>
        <v>0</v>
      </c>
      <c r="N303" s="29">
        <f>D303+G303</f>
        <v>4542558</v>
      </c>
      <c r="O303" s="50">
        <f>N303-'[1]Місто'!$M$488</f>
        <v>0</v>
      </c>
    </row>
    <row r="304" spans="1:15" s="3" customFormat="1" ht="25.5">
      <c r="A304" s="9" t="s">
        <v>366</v>
      </c>
      <c r="B304" s="9"/>
      <c r="C304" s="4" t="s">
        <v>161</v>
      </c>
      <c r="D304" s="26">
        <f>SUM(D305:D314)-D309</f>
        <v>4269183</v>
      </c>
      <c r="E304" s="26">
        <f>SUM(E305:E313)-E309</f>
        <v>2258921</v>
      </c>
      <c r="F304" s="26">
        <f>SUM(F305:F313)-F309</f>
        <v>266664</v>
      </c>
      <c r="G304" s="26">
        <f>SUM(G305:G313)-G309</f>
        <v>273375</v>
      </c>
      <c r="H304" s="26">
        <f aca="true" t="shared" si="92" ref="H304:M304">SUM(H305:H313)-H309</f>
        <v>10000</v>
      </c>
      <c r="I304" s="26">
        <f t="shared" si="92"/>
        <v>0</v>
      </c>
      <c r="J304" s="26">
        <f t="shared" si="92"/>
        <v>0</v>
      </c>
      <c r="K304" s="26">
        <f t="shared" si="92"/>
        <v>263375</v>
      </c>
      <c r="L304" s="26">
        <f t="shared" si="92"/>
        <v>263375</v>
      </c>
      <c r="M304" s="26">
        <f t="shared" si="92"/>
        <v>0</v>
      </c>
      <c r="N304" s="26">
        <f t="shared" si="90"/>
        <v>4542558</v>
      </c>
      <c r="O304" s="50"/>
    </row>
    <row r="305" spans="1:15" s="1" customFormat="1" ht="51">
      <c r="A305" s="8" t="s">
        <v>28</v>
      </c>
      <c r="B305" s="8" t="s">
        <v>39</v>
      </c>
      <c r="C305" s="69" t="s">
        <v>397</v>
      </c>
      <c r="D305" s="26">
        <f>'[1]Місто'!C490</f>
        <v>3605394</v>
      </c>
      <c r="E305" s="26">
        <f>'[1]Місто'!D490</f>
        <v>2258921</v>
      </c>
      <c r="F305" s="26">
        <f>'[1]Місто'!E490</f>
        <v>219226</v>
      </c>
      <c r="G305" s="26">
        <f>H305+K305</f>
        <v>42375</v>
      </c>
      <c r="H305" s="26">
        <f>'[1]Місто'!G490</f>
        <v>0</v>
      </c>
      <c r="I305" s="26">
        <f>'[1]Місто'!H490</f>
        <v>0</v>
      </c>
      <c r="J305" s="26">
        <f>'[1]Місто'!I490</f>
        <v>0</v>
      </c>
      <c r="K305" s="26">
        <f>'[1]Місто'!J490</f>
        <v>42375</v>
      </c>
      <c r="L305" s="26">
        <f>'[1]Місто'!K490</f>
        <v>42375</v>
      </c>
      <c r="M305" s="26">
        <f>'[1]Місто'!L490</f>
        <v>0</v>
      </c>
      <c r="N305" s="26">
        <f t="shared" si="90"/>
        <v>3647769</v>
      </c>
      <c r="O305" s="50"/>
    </row>
    <row r="306" spans="1:15" s="3" customFormat="1" ht="12.75">
      <c r="A306" s="9" t="s">
        <v>533</v>
      </c>
      <c r="B306" s="9" t="s">
        <v>140</v>
      </c>
      <c r="C306" s="4" t="s">
        <v>142</v>
      </c>
      <c r="D306" s="26">
        <f>'[1]Місто'!C492</f>
        <v>480000</v>
      </c>
      <c r="E306" s="26">
        <f>'[1]Місто'!D492</f>
        <v>0</v>
      </c>
      <c r="F306" s="26">
        <f>'[1]Місто'!E492</f>
        <v>47438</v>
      </c>
      <c r="G306" s="26">
        <f>H306+K306</f>
        <v>10000</v>
      </c>
      <c r="H306" s="26">
        <f>'[1]Місто'!G492</f>
        <v>10000</v>
      </c>
      <c r="I306" s="26">
        <f>'[1]Місто'!H492</f>
        <v>0</v>
      </c>
      <c r="J306" s="26">
        <f>'[1]Місто'!I492</f>
        <v>0</v>
      </c>
      <c r="K306" s="26">
        <f>'[1]Місто'!J492</f>
        <v>0</v>
      </c>
      <c r="L306" s="26">
        <f>'[1]Місто'!K492</f>
        <v>0</v>
      </c>
      <c r="M306" s="26">
        <f>'[1]Місто'!L492</f>
        <v>0</v>
      </c>
      <c r="N306" s="26">
        <f t="shared" si="90"/>
        <v>490000</v>
      </c>
      <c r="O306" s="50"/>
    </row>
    <row r="307" spans="1:15" s="3" customFormat="1" ht="25.5">
      <c r="A307" s="68" t="s">
        <v>367</v>
      </c>
      <c r="B307" s="37" t="s">
        <v>95</v>
      </c>
      <c r="C307" s="69" t="s">
        <v>207</v>
      </c>
      <c r="D307" s="36"/>
      <c r="E307" s="36"/>
      <c r="F307" s="36"/>
      <c r="G307" s="36">
        <f>H307+K307</f>
        <v>221000</v>
      </c>
      <c r="H307" s="36"/>
      <c r="I307" s="36"/>
      <c r="J307" s="36"/>
      <c r="K307" s="36">
        <f>L307</f>
        <v>221000</v>
      </c>
      <c r="L307" s="36">
        <f>'[1]Місто'!$K$494</f>
        <v>221000</v>
      </c>
      <c r="M307" s="36"/>
      <c r="N307" s="52">
        <f t="shared" si="90"/>
        <v>221000</v>
      </c>
      <c r="O307" s="50"/>
    </row>
    <row r="308" spans="1:15" s="3" customFormat="1" ht="26.25" customHeight="1" hidden="1">
      <c r="A308" s="9" t="s">
        <v>368</v>
      </c>
      <c r="B308" s="9" t="s">
        <v>59</v>
      </c>
      <c r="C308" s="4" t="s">
        <v>208</v>
      </c>
      <c r="D308" s="26">
        <f>'[1]Місто'!C496</f>
        <v>0</v>
      </c>
      <c r="E308" s="26">
        <f>'[1]Місто'!D496</f>
        <v>0</v>
      </c>
      <c r="F308" s="26">
        <f>'[1]Місто'!E496</f>
        <v>0</v>
      </c>
      <c r="G308" s="36">
        <f>H308+K308</f>
        <v>0</v>
      </c>
      <c r="H308" s="26">
        <f>'[1]Місто'!G496</f>
        <v>0</v>
      </c>
      <c r="I308" s="26">
        <f>'[1]Місто'!H496</f>
        <v>0</v>
      </c>
      <c r="J308" s="26">
        <f>'[1]Місто'!I496</f>
        <v>0</v>
      </c>
      <c r="K308" s="26">
        <f>'[1]Місто'!J496</f>
        <v>0</v>
      </c>
      <c r="L308" s="26">
        <f>'[1]Місто'!K496</f>
        <v>0</v>
      </c>
      <c r="M308" s="26">
        <f>'[1]Місто'!L496</f>
        <v>0</v>
      </c>
      <c r="N308" s="52">
        <f t="shared" si="90"/>
        <v>0</v>
      </c>
      <c r="O308" s="50"/>
    </row>
    <row r="309" spans="1:15" s="3" customFormat="1" ht="17.25" customHeight="1">
      <c r="A309" s="141" t="s">
        <v>561</v>
      </c>
      <c r="B309" s="141" t="s">
        <v>60</v>
      </c>
      <c r="C309" s="143" t="s">
        <v>549</v>
      </c>
      <c r="D309" s="144">
        <f>SUM(D310:D314)</f>
        <v>183789</v>
      </c>
      <c r="E309" s="144"/>
      <c r="F309" s="144"/>
      <c r="G309" s="152"/>
      <c r="H309" s="144"/>
      <c r="I309" s="144"/>
      <c r="J309" s="144"/>
      <c r="K309" s="144"/>
      <c r="L309" s="144"/>
      <c r="M309" s="144"/>
      <c r="N309" s="151">
        <f t="shared" si="90"/>
        <v>183789</v>
      </c>
      <c r="O309" s="50"/>
    </row>
    <row r="310" spans="1:15" s="3" customFormat="1" ht="63.75">
      <c r="A310" s="9" t="s">
        <v>475</v>
      </c>
      <c r="B310" s="9" t="s">
        <v>60</v>
      </c>
      <c r="C310" s="137" t="s">
        <v>572</v>
      </c>
      <c r="D310" s="26">
        <f>'[1]Місто'!$C$499</f>
        <v>111797</v>
      </c>
      <c r="E310" s="26"/>
      <c r="F310" s="26"/>
      <c r="G310" s="26"/>
      <c r="H310" s="26"/>
      <c r="I310" s="26"/>
      <c r="J310" s="26"/>
      <c r="K310" s="26"/>
      <c r="L310" s="26"/>
      <c r="M310" s="26"/>
      <c r="N310" s="26">
        <f t="shared" si="90"/>
        <v>111797</v>
      </c>
      <c r="O310" s="50"/>
    </row>
    <row r="311" spans="1:15" s="3" customFormat="1" ht="51">
      <c r="A311" s="9" t="s">
        <v>527</v>
      </c>
      <c r="B311" s="9" t="s">
        <v>60</v>
      </c>
      <c r="C311" s="63" t="s">
        <v>432</v>
      </c>
      <c r="D311" s="26">
        <f>'[1]Місто'!$C$501</f>
        <v>26015</v>
      </c>
      <c r="E311" s="26"/>
      <c r="F311" s="26"/>
      <c r="G311" s="26"/>
      <c r="H311" s="26"/>
      <c r="I311" s="26"/>
      <c r="J311" s="26"/>
      <c r="K311" s="26"/>
      <c r="L311" s="26"/>
      <c r="M311" s="26"/>
      <c r="N311" s="26">
        <f t="shared" si="90"/>
        <v>26015</v>
      </c>
      <c r="O311" s="50"/>
    </row>
    <row r="312" spans="1:15" s="3" customFormat="1" ht="51">
      <c r="A312" s="9" t="s">
        <v>582</v>
      </c>
      <c r="B312" s="9" t="s">
        <v>60</v>
      </c>
      <c r="C312" s="63" t="s">
        <v>517</v>
      </c>
      <c r="D312" s="26">
        <f>'[1]Місто'!$C$500+'[1]Місто'!$C$504</f>
        <v>18748</v>
      </c>
      <c r="E312" s="26"/>
      <c r="F312" s="26"/>
      <c r="G312" s="26"/>
      <c r="H312" s="26"/>
      <c r="I312" s="26"/>
      <c r="J312" s="26"/>
      <c r="K312" s="26"/>
      <c r="L312" s="26"/>
      <c r="M312" s="26"/>
      <c r="N312" s="26">
        <f t="shared" si="90"/>
        <v>18748</v>
      </c>
      <c r="O312" s="50"/>
    </row>
    <row r="313" spans="1:15" s="3" customFormat="1" ht="25.5">
      <c r="A313" s="9" t="s">
        <v>589</v>
      </c>
      <c r="B313" s="9" t="s">
        <v>60</v>
      </c>
      <c r="C313" s="63" t="s">
        <v>585</v>
      </c>
      <c r="D313" s="26">
        <f>'[1]Місто'!$C$502</f>
        <v>4133</v>
      </c>
      <c r="E313" s="26"/>
      <c r="F313" s="26"/>
      <c r="G313" s="26"/>
      <c r="H313" s="26"/>
      <c r="I313" s="26"/>
      <c r="J313" s="26"/>
      <c r="K313" s="26"/>
      <c r="L313" s="26"/>
      <c r="M313" s="26"/>
      <c r="N313" s="26">
        <f t="shared" si="90"/>
        <v>4133</v>
      </c>
      <c r="O313" s="50"/>
    </row>
    <row r="314" spans="1:15" s="3" customFormat="1" ht="51">
      <c r="A314" s="9" t="s">
        <v>614</v>
      </c>
      <c r="B314" s="9" t="s">
        <v>60</v>
      </c>
      <c r="C314" s="67" t="s">
        <v>417</v>
      </c>
      <c r="D314" s="26">
        <f>'[1]Місто'!$C$503</f>
        <v>23096</v>
      </c>
      <c r="E314" s="26"/>
      <c r="F314" s="26"/>
      <c r="G314" s="26"/>
      <c r="H314" s="26"/>
      <c r="I314" s="26"/>
      <c r="J314" s="26"/>
      <c r="K314" s="26"/>
      <c r="L314" s="26"/>
      <c r="M314" s="26"/>
      <c r="N314" s="26">
        <f t="shared" si="90"/>
        <v>23096</v>
      </c>
      <c r="O314" s="50"/>
    </row>
    <row r="315" spans="1:15" s="18" customFormat="1" ht="38.25">
      <c r="A315" s="17" t="s">
        <v>369</v>
      </c>
      <c r="B315" s="17" t="s">
        <v>178</v>
      </c>
      <c r="C315" s="19" t="s">
        <v>164</v>
      </c>
      <c r="D315" s="28">
        <f>D316</f>
        <v>5202226</v>
      </c>
      <c r="E315" s="28">
        <f aca="true" t="shared" si="93" ref="E315:M315">E316</f>
        <v>2579936</v>
      </c>
      <c r="F315" s="28">
        <f t="shared" si="93"/>
        <v>258537</v>
      </c>
      <c r="G315" s="28">
        <f t="shared" si="93"/>
        <v>228433</v>
      </c>
      <c r="H315" s="28">
        <f t="shared" si="93"/>
        <v>171141</v>
      </c>
      <c r="I315" s="28">
        <f t="shared" si="93"/>
        <v>0</v>
      </c>
      <c r="J315" s="28">
        <f t="shared" si="93"/>
        <v>0</v>
      </c>
      <c r="K315" s="28">
        <f t="shared" si="93"/>
        <v>57292</v>
      </c>
      <c r="L315" s="28">
        <f t="shared" si="93"/>
        <v>27975</v>
      </c>
      <c r="M315" s="28">
        <f t="shared" si="93"/>
        <v>0</v>
      </c>
      <c r="N315" s="28">
        <f t="shared" si="90"/>
        <v>5430659</v>
      </c>
      <c r="O315" s="50">
        <f>N315-'[1]Місто'!$M$505</f>
        <v>0</v>
      </c>
    </row>
    <row r="316" spans="1:15" s="3" customFormat="1" ht="38.25">
      <c r="A316" s="9" t="s">
        <v>370</v>
      </c>
      <c r="B316" s="9"/>
      <c r="C316" s="11" t="s">
        <v>164</v>
      </c>
      <c r="D316" s="25">
        <f>SUM(D317:D328)-D323-D321-D319</f>
        <v>5202226</v>
      </c>
      <c r="E316" s="25">
        <f>SUM(E317:E327)-E323-E321-E319</f>
        <v>2579936</v>
      </c>
      <c r="F316" s="25">
        <f>SUM(F317:F327)-F323-F321-F319</f>
        <v>258537</v>
      </c>
      <c r="G316" s="25">
        <f>SUM(G317:G327)-G323-G321</f>
        <v>228433</v>
      </c>
      <c r="H316" s="25">
        <f aca="true" t="shared" si="94" ref="H316:M316">SUM(H317:H327)-H323-H321-H319</f>
        <v>171141</v>
      </c>
      <c r="I316" s="25">
        <f t="shared" si="94"/>
        <v>0</v>
      </c>
      <c r="J316" s="25">
        <f t="shared" si="94"/>
        <v>0</v>
      </c>
      <c r="K316" s="25">
        <f t="shared" si="94"/>
        <v>57292</v>
      </c>
      <c r="L316" s="25">
        <f t="shared" si="94"/>
        <v>27975</v>
      </c>
      <c r="M316" s="25">
        <f t="shared" si="94"/>
        <v>0</v>
      </c>
      <c r="N316" s="25">
        <f t="shared" si="90"/>
        <v>5430659</v>
      </c>
      <c r="O316" s="50"/>
    </row>
    <row r="317" spans="1:15" s="5" customFormat="1" ht="51">
      <c r="A317" s="8" t="s">
        <v>29</v>
      </c>
      <c r="B317" s="8" t="s">
        <v>39</v>
      </c>
      <c r="C317" s="69" t="s">
        <v>397</v>
      </c>
      <c r="D317" s="23">
        <f>'[1]Місто'!C507</f>
        <v>4069757</v>
      </c>
      <c r="E317" s="23">
        <f>'[1]Місто'!D507</f>
        <v>2579936</v>
      </c>
      <c r="F317" s="23">
        <f>'[1]Місто'!E507</f>
        <v>258537</v>
      </c>
      <c r="G317" s="25">
        <f>H317+K317</f>
        <v>178433</v>
      </c>
      <c r="H317" s="23">
        <f>'[1]Місто'!G507</f>
        <v>121141</v>
      </c>
      <c r="I317" s="23">
        <f>'[1]Місто'!H507</f>
        <v>0</v>
      </c>
      <c r="J317" s="23">
        <f>'[1]Місто'!I507</f>
        <v>0</v>
      </c>
      <c r="K317" s="23">
        <f>'[1]Місто'!J507</f>
        <v>57292</v>
      </c>
      <c r="L317" s="23">
        <f>'[1]Місто'!K507</f>
        <v>27975</v>
      </c>
      <c r="M317" s="23">
        <f>'[1]Місто'!L507</f>
        <v>0</v>
      </c>
      <c r="N317" s="25">
        <f t="shared" si="90"/>
        <v>4248190</v>
      </c>
      <c r="O317" s="50"/>
    </row>
    <row r="318" spans="1:15" s="3" customFormat="1" ht="12.75">
      <c r="A318" s="9" t="s">
        <v>534</v>
      </c>
      <c r="B318" s="9" t="s">
        <v>140</v>
      </c>
      <c r="C318" s="4" t="s">
        <v>142</v>
      </c>
      <c r="D318" s="26">
        <f>'[1]Місто'!C509</f>
        <v>768655</v>
      </c>
      <c r="E318" s="26">
        <f>'[1]Місто'!D509</f>
        <v>0</v>
      </c>
      <c r="F318" s="26">
        <f>'[1]Місто'!E509</f>
        <v>0</v>
      </c>
      <c r="G318" s="25">
        <f>H318+K318</f>
        <v>0</v>
      </c>
      <c r="H318" s="26">
        <f>'[1]Місто'!G509</f>
        <v>0</v>
      </c>
      <c r="I318" s="26">
        <f>'[1]Місто'!H509</f>
        <v>0</v>
      </c>
      <c r="J318" s="26">
        <f>'[1]Місто'!I509</f>
        <v>0</v>
      </c>
      <c r="K318" s="26">
        <f>'[1]Місто'!J509</f>
        <v>0</v>
      </c>
      <c r="L318" s="26">
        <f>'[1]Місто'!K509</f>
        <v>0</v>
      </c>
      <c r="M318" s="26">
        <f>'[1]Місто'!L509</f>
        <v>0</v>
      </c>
      <c r="N318" s="25">
        <f t="shared" si="90"/>
        <v>768655</v>
      </c>
      <c r="O318" s="50"/>
    </row>
    <row r="319" spans="1:15" s="3" customFormat="1" ht="12.75" hidden="1">
      <c r="A319" s="133" t="s">
        <v>601</v>
      </c>
      <c r="B319" s="133" t="s">
        <v>96</v>
      </c>
      <c r="C319" s="146" t="s">
        <v>549</v>
      </c>
      <c r="D319" s="26">
        <f>D320</f>
        <v>0</v>
      </c>
      <c r="E319" s="26"/>
      <c r="F319" s="26"/>
      <c r="G319" s="26"/>
      <c r="H319" s="26"/>
      <c r="I319" s="26"/>
      <c r="J319" s="26"/>
      <c r="K319" s="26"/>
      <c r="L319" s="26"/>
      <c r="M319" s="26"/>
      <c r="N319" s="25">
        <f t="shared" si="90"/>
        <v>0</v>
      </c>
      <c r="O319" s="50"/>
    </row>
    <row r="320" spans="1:15" s="3" customFormat="1" ht="63.75" hidden="1">
      <c r="A320" s="68" t="s">
        <v>602</v>
      </c>
      <c r="B320" s="37" t="s">
        <v>96</v>
      </c>
      <c r="C320" s="67" t="s">
        <v>239</v>
      </c>
      <c r="D320" s="26">
        <f>'[1]Місто'!$C$511</f>
        <v>0</v>
      </c>
      <c r="E320" s="26"/>
      <c r="F320" s="26"/>
      <c r="G320" s="26"/>
      <c r="H320" s="26"/>
      <c r="I320" s="26"/>
      <c r="J320" s="26"/>
      <c r="K320" s="26"/>
      <c r="L320" s="26"/>
      <c r="M320" s="26"/>
      <c r="N320" s="25">
        <f t="shared" si="90"/>
        <v>0</v>
      </c>
      <c r="O320" s="50"/>
    </row>
    <row r="321" spans="1:15" s="3" customFormat="1" ht="76.5" customHeight="1">
      <c r="A321" s="141" t="s">
        <v>569</v>
      </c>
      <c r="B321" s="141" t="s">
        <v>59</v>
      </c>
      <c r="C321" s="143" t="s">
        <v>567</v>
      </c>
      <c r="D321" s="144"/>
      <c r="E321" s="144"/>
      <c r="F321" s="144"/>
      <c r="G321" s="144">
        <f>G322</f>
        <v>50000</v>
      </c>
      <c r="H321" s="144">
        <f aca="true" t="shared" si="95" ref="H321:M321">H322</f>
        <v>50000</v>
      </c>
      <c r="I321" s="144">
        <f t="shared" si="95"/>
        <v>0</v>
      </c>
      <c r="J321" s="144">
        <f t="shared" si="95"/>
        <v>0</v>
      </c>
      <c r="K321" s="144">
        <f t="shared" si="95"/>
        <v>0</v>
      </c>
      <c r="L321" s="144">
        <f t="shared" si="95"/>
        <v>0</v>
      </c>
      <c r="M321" s="144">
        <f t="shared" si="95"/>
        <v>0</v>
      </c>
      <c r="N321" s="145">
        <f t="shared" si="90"/>
        <v>50000</v>
      </c>
      <c r="O321" s="50"/>
    </row>
    <row r="322" spans="1:15" s="3" customFormat="1" ht="25.5">
      <c r="A322" s="9" t="s">
        <v>477</v>
      </c>
      <c r="B322" s="9" t="s">
        <v>59</v>
      </c>
      <c r="C322" s="67" t="s">
        <v>208</v>
      </c>
      <c r="D322" s="26">
        <f>'[1]Місто'!C513</f>
        <v>0</v>
      </c>
      <c r="E322" s="26">
        <f>'[1]Місто'!D513</f>
        <v>0</v>
      </c>
      <c r="F322" s="26">
        <f>'[1]Місто'!E513</f>
        <v>0</v>
      </c>
      <c r="G322" s="26">
        <f>H322+K322</f>
        <v>50000</v>
      </c>
      <c r="H322" s="26">
        <f>'[1]Місто'!G513</f>
        <v>50000</v>
      </c>
      <c r="I322" s="26">
        <f>'[1]Місто'!H513</f>
        <v>0</v>
      </c>
      <c r="J322" s="26">
        <f>'[1]Місто'!I513</f>
        <v>0</v>
      </c>
      <c r="K322" s="26">
        <f>'[1]Місто'!J513</f>
        <v>0</v>
      </c>
      <c r="L322" s="26">
        <f>'[1]Місто'!K513</f>
        <v>0</v>
      </c>
      <c r="M322" s="26">
        <f>'[1]Місто'!L513</f>
        <v>0</v>
      </c>
      <c r="N322" s="25">
        <f t="shared" si="90"/>
        <v>50000</v>
      </c>
      <c r="O322" s="50"/>
    </row>
    <row r="323" spans="1:15" s="3" customFormat="1" ht="12.75">
      <c r="A323" s="141" t="s">
        <v>562</v>
      </c>
      <c r="B323" s="141" t="s">
        <v>60</v>
      </c>
      <c r="C323" s="149" t="s">
        <v>549</v>
      </c>
      <c r="D323" s="144">
        <f>SUM(D324:D328)</f>
        <v>363814</v>
      </c>
      <c r="E323" s="144"/>
      <c r="F323" s="144"/>
      <c r="G323" s="144"/>
      <c r="H323" s="144"/>
      <c r="I323" s="144"/>
      <c r="J323" s="144"/>
      <c r="K323" s="144"/>
      <c r="L323" s="144"/>
      <c r="M323" s="144"/>
      <c r="N323" s="145">
        <f t="shared" si="90"/>
        <v>363814</v>
      </c>
      <c r="O323" s="50"/>
    </row>
    <row r="324" spans="1:15" s="3" customFormat="1" ht="63.75">
      <c r="A324" s="9" t="s">
        <v>476</v>
      </c>
      <c r="B324" s="9" t="s">
        <v>60</v>
      </c>
      <c r="C324" s="137" t="s">
        <v>572</v>
      </c>
      <c r="D324" s="26">
        <f>'[1]Місто'!$C$516</f>
        <v>245113</v>
      </c>
      <c r="E324" s="26"/>
      <c r="F324" s="26"/>
      <c r="G324" s="26"/>
      <c r="H324" s="26"/>
      <c r="I324" s="26"/>
      <c r="J324" s="26"/>
      <c r="K324" s="26"/>
      <c r="L324" s="26"/>
      <c r="M324" s="26"/>
      <c r="N324" s="25">
        <f>D324+G324</f>
        <v>245113</v>
      </c>
      <c r="O324" s="50"/>
    </row>
    <row r="325" spans="1:15" s="3" customFormat="1" ht="66.75" customHeight="1">
      <c r="A325" s="9" t="s">
        <v>579</v>
      </c>
      <c r="B325" s="9" t="s">
        <v>60</v>
      </c>
      <c r="C325" s="63" t="s">
        <v>517</v>
      </c>
      <c r="D325" s="26">
        <f>'[1]Місто'!$C$517+'[1]Місто'!$C$522+'[1]Місто'!$C$519</f>
        <v>33523</v>
      </c>
      <c r="E325" s="26"/>
      <c r="F325" s="26"/>
      <c r="G325" s="26"/>
      <c r="H325" s="26"/>
      <c r="I325" s="26"/>
      <c r="J325" s="26"/>
      <c r="K325" s="26"/>
      <c r="L325" s="26"/>
      <c r="M325" s="26"/>
      <c r="N325" s="25">
        <f>D325+G325</f>
        <v>33523</v>
      </c>
      <c r="O325" s="50"/>
    </row>
    <row r="326" spans="1:15" s="3" customFormat="1" ht="51">
      <c r="A326" s="9" t="s">
        <v>528</v>
      </c>
      <c r="B326" s="9" t="s">
        <v>60</v>
      </c>
      <c r="C326" s="63" t="s">
        <v>432</v>
      </c>
      <c r="D326" s="26">
        <f>'[1]Місто'!$C$518</f>
        <v>63468</v>
      </c>
      <c r="E326" s="26"/>
      <c r="F326" s="26"/>
      <c r="G326" s="26"/>
      <c r="H326" s="26"/>
      <c r="I326" s="26"/>
      <c r="J326" s="26"/>
      <c r="K326" s="26"/>
      <c r="L326" s="26"/>
      <c r="M326" s="26"/>
      <c r="N326" s="25">
        <f t="shared" si="90"/>
        <v>63468</v>
      </c>
      <c r="O326" s="50"/>
    </row>
    <row r="327" spans="1:15" s="3" customFormat="1" ht="25.5">
      <c r="A327" s="9" t="s">
        <v>590</v>
      </c>
      <c r="B327" s="9" t="s">
        <v>60</v>
      </c>
      <c r="C327" s="63" t="s">
        <v>585</v>
      </c>
      <c r="D327" s="26">
        <f>'[1]Місто'!$C$520</f>
        <v>3100</v>
      </c>
      <c r="E327" s="26"/>
      <c r="F327" s="26"/>
      <c r="G327" s="26"/>
      <c r="H327" s="26"/>
      <c r="I327" s="26"/>
      <c r="J327" s="26"/>
      <c r="K327" s="26"/>
      <c r="L327" s="26"/>
      <c r="M327" s="26"/>
      <c r="N327" s="25">
        <f t="shared" si="90"/>
        <v>3100</v>
      </c>
      <c r="O327" s="50"/>
    </row>
    <row r="328" spans="1:15" s="3" customFormat="1" ht="51">
      <c r="A328" s="9" t="s">
        <v>615</v>
      </c>
      <c r="B328" s="9" t="s">
        <v>60</v>
      </c>
      <c r="C328" s="67" t="s">
        <v>417</v>
      </c>
      <c r="D328" s="26">
        <f>'[1]Місто'!$C$521</f>
        <v>18610</v>
      </c>
      <c r="E328" s="26"/>
      <c r="F328" s="26"/>
      <c r="G328" s="26"/>
      <c r="H328" s="26"/>
      <c r="I328" s="26"/>
      <c r="J328" s="26"/>
      <c r="K328" s="26"/>
      <c r="L328" s="26"/>
      <c r="M328" s="26"/>
      <c r="N328" s="25">
        <f t="shared" si="90"/>
        <v>18610</v>
      </c>
      <c r="O328" s="50"/>
    </row>
    <row r="329" spans="1:15" s="18" customFormat="1" ht="39.75" customHeight="1">
      <c r="A329" s="22" t="s">
        <v>371</v>
      </c>
      <c r="B329" s="22" t="s">
        <v>179</v>
      </c>
      <c r="C329" s="19" t="s">
        <v>162</v>
      </c>
      <c r="D329" s="29">
        <f>D330</f>
        <v>4690402</v>
      </c>
      <c r="E329" s="29">
        <f aca="true" t="shared" si="96" ref="E329:M329">E330</f>
        <v>2404604</v>
      </c>
      <c r="F329" s="29">
        <f t="shared" si="96"/>
        <v>310581</v>
      </c>
      <c r="G329" s="29">
        <f t="shared" si="96"/>
        <v>133142</v>
      </c>
      <c r="H329" s="29">
        <f t="shared" si="96"/>
        <v>102167</v>
      </c>
      <c r="I329" s="29">
        <f t="shared" si="96"/>
        <v>0</v>
      </c>
      <c r="J329" s="29">
        <f t="shared" si="96"/>
        <v>0</v>
      </c>
      <c r="K329" s="29">
        <f t="shared" si="96"/>
        <v>30975</v>
      </c>
      <c r="L329" s="29">
        <f t="shared" si="96"/>
        <v>30975</v>
      </c>
      <c r="M329" s="29">
        <f t="shared" si="96"/>
        <v>0</v>
      </c>
      <c r="N329" s="29">
        <f t="shared" si="90"/>
        <v>4823544</v>
      </c>
      <c r="O329" s="50">
        <f>N329-'[1]Місто'!$M$523</f>
        <v>0</v>
      </c>
    </row>
    <row r="330" spans="1:15" s="3" customFormat="1" ht="25.5">
      <c r="A330" s="13" t="s">
        <v>372</v>
      </c>
      <c r="B330" s="13"/>
      <c r="C330" s="11" t="s">
        <v>162</v>
      </c>
      <c r="D330" s="26">
        <f>SUM(D331:D342)-D336-D334</f>
        <v>4690402</v>
      </c>
      <c r="E330" s="26">
        <f>SUM(E331:E340)-E336-E334</f>
        <v>2404604</v>
      </c>
      <c r="F330" s="26">
        <f>SUM(F331:F340)-F336-F334</f>
        <v>310581</v>
      </c>
      <c r="G330" s="26">
        <f>SUM(G331:G340)-G336-G334</f>
        <v>133142</v>
      </c>
      <c r="H330" s="26">
        <f aca="true" t="shared" si="97" ref="H330:M330">SUM(H331:H340)-H336-H334</f>
        <v>102167</v>
      </c>
      <c r="I330" s="26">
        <f t="shared" si="97"/>
        <v>0</v>
      </c>
      <c r="J330" s="26">
        <f t="shared" si="97"/>
        <v>0</v>
      </c>
      <c r="K330" s="26">
        <f t="shared" si="97"/>
        <v>30975</v>
      </c>
      <c r="L330" s="26">
        <f t="shared" si="97"/>
        <v>30975</v>
      </c>
      <c r="M330" s="26">
        <f t="shared" si="97"/>
        <v>0</v>
      </c>
      <c r="N330" s="26">
        <f t="shared" si="90"/>
        <v>4823544</v>
      </c>
      <c r="O330" s="50"/>
    </row>
    <row r="331" spans="1:15" s="5" customFormat="1" ht="51">
      <c r="A331" s="15" t="s">
        <v>30</v>
      </c>
      <c r="B331" s="15" t="s">
        <v>39</v>
      </c>
      <c r="C331" s="69" t="s">
        <v>397</v>
      </c>
      <c r="D331" s="26">
        <f>'[1]Місто'!C525</f>
        <v>3862375</v>
      </c>
      <c r="E331" s="26">
        <f>'[1]Місто'!D525</f>
        <v>2404604</v>
      </c>
      <c r="F331" s="26">
        <f>'[1]Місто'!E525</f>
        <v>309706</v>
      </c>
      <c r="G331" s="26">
        <f>H331+K331</f>
        <v>80142</v>
      </c>
      <c r="H331" s="26">
        <f>'[1]Місто'!G525</f>
        <v>52167</v>
      </c>
      <c r="I331" s="26">
        <f>'[1]Місто'!H525</f>
        <v>0</v>
      </c>
      <c r="J331" s="26">
        <f>'[1]Місто'!I525</f>
        <v>0</v>
      </c>
      <c r="K331" s="26">
        <f>'[1]Місто'!J525</f>
        <v>27975</v>
      </c>
      <c r="L331" s="26">
        <f>'[1]Місто'!K525</f>
        <v>27975</v>
      </c>
      <c r="M331" s="26">
        <f>'[1]Місто'!L525</f>
        <v>0</v>
      </c>
      <c r="N331" s="26">
        <f t="shared" si="90"/>
        <v>3942517</v>
      </c>
      <c r="O331" s="50"/>
    </row>
    <row r="332" spans="1:15" s="3" customFormat="1" ht="12.75">
      <c r="A332" s="9" t="s">
        <v>535</v>
      </c>
      <c r="B332" s="9" t="s">
        <v>140</v>
      </c>
      <c r="C332" s="4" t="s">
        <v>142</v>
      </c>
      <c r="D332" s="26">
        <f>'[1]Місто'!C527</f>
        <v>650000</v>
      </c>
      <c r="E332" s="26">
        <f>'[1]Місто'!D527</f>
        <v>0</v>
      </c>
      <c r="F332" s="26">
        <f>'[1]Місто'!E527</f>
        <v>875</v>
      </c>
      <c r="G332" s="26">
        <f>H332+K332</f>
        <v>0</v>
      </c>
      <c r="H332" s="26">
        <f>'[1]Місто'!G527</f>
        <v>0</v>
      </c>
      <c r="I332" s="26">
        <f>'[1]Місто'!H527</f>
        <v>0</v>
      </c>
      <c r="J332" s="26">
        <f>'[1]Місто'!I527</f>
        <v>0</v>
      </c>
      <c r="K332" s="26">
        <f>'[1]Місто'!J527</f>
        <v>0</v>
      </c>
      <c r="L332" s="26">
        <f>'[1]Місто'!K527</f>
        <v>0</v>
      </c>
      <c r="M332" s="26">
        <f>'[1]Місто'!L527</f>
        <v>0</v>
      </c>
      <c r="N332" s="26">
        <f t="shared" si="90"/>
        <v>650000</v>
      </c>
      <c r="O332" s="50"/>
    </row>
    <row r="333" spans="1:15" s="3" customFormat="1" ht="25.5">
      <c r="A333" s="9" t="s">
        <v>378</v>
      </c>
      <c r="B333" s="9" t="s">
        <v>95</v>
      </c>
      <c r="C333" s="63" t="s">
        <v>207</v>
      </c>
      <c r="D333" s="26"/>
      <c r="E333" s="26"/>
      <c r="F333" s="26"/>
      <c r="G333" s="26">
        <f>H333+K333</f>
        <v>3000</v>
      </c>
      <c r="H333" s="26"/>
      <c r="I333" s="26"/>
      <c r="J333" s="26"/>
      <c r="K333" s="26">
        <f>'[1]Місто'!J529</f>
        <v>3000</v>
      </c>
      <c r="L333" s="26">
        <f>'[1]Місто'!K529</f>
        <v>3000</v>
      </c>
      <c r="M333" s="26">
        <f>'[1]Місто'!L529</f>
        <v>0</v>
      </c>
      <c r="N333" s="26">
        <f t="shared" si="90"/>
        <v>3000</v>
      </c>
      <c r="O333" s="50"/>
    </row>
    <row r="334" spans="1:15" s="3" customFormat="1" ht="76.5" customHeight="1">
      <c r="A334" s="141" t="s">
        <v>570</v>
      </c>
      <c r="B334" s="141" t="s">
        <v>59</v>
      </c>
      <c r="C334" s="156" t="s">
        <v>567</v>
      </c>
      <c r="D334" s="144"/>
      <c r="E334" s="144"/>
      <c r="F334" s="144"/>
      <c r="G334" s="144">
        <f>G335</f>
        <v>50000</v>
      </c>
      <c r="H334" s="144">
        <f aca="true" t="shared" si="98" ref="H334:M334">H335</f>
        <v>50000</v>
      </c>
      <c r="I334" s="144">
        <f t="shared" si="98"/>
        <v>0</v>
      </c>
      <c r="J334" s="144">
        <f t="shared" si="98"/>
        <v>0</v>
      </c>
      <c r="K334" s="144">
        <f t="shared" si="98"/>
        <v>0</v>
      </c>
      <c r="L334" s="144">
        <f t="shared" si="98"/>
        <v>0</v>
      </c>
      <c r="M334" s="144">
        <f t="shared" si="98"/>
        <v>0</v>
      </c>
      <c r="N334" s="144">
        <f t="shared" si="90"/>
        <v>50000</v>
      </c>
      <c r="O334" s="50"/>
    </row>
    <row r="335" spans="1:15" s="3" customFormat="1" ht="25.5">
      <c r="A335" s="9" t="s">
        <v>479</v>
      </c>
      <c r="B335" s="9" t="s">
        <v>59</v>
      </c>
      <c r="C335" s="67" t="s">
        <v>208</v>
      </c>
      <c r="D335" s="26">
        <f>'[1]Місто'!C531</f>
        <v>0</v>
      </c>
      <c r="E335" s="26">
        <f>'[1]Місто'!D531</f>
        <v>0</v>
      </c>
      <c r="F335" s="26">
        <f>'[1]Місто'!E531</f>
        <v>0</v>
      </c>
      <c r="G335" s="26">
        <f>H335+K335</f>
        <v>50000</v>
      </c>
      <c r="H335" s="26">
        <f>'[1]Місто'!G531</f>
        <v>50000</v>
      </c>
      <c r="I335" s="26">
        <f>'[1]Місто'!H531</f>
        <v>0</v>
      </c>
      <c r="J335" s="26">
        <f>'[1]Місто'!I531</f>
        <v>0</v>
      </c>
      <c r="K335" s="26">
        <f>'[1]Місто'!J531</f>
        <v>0</v>
      </c>
      <c r="L335" s="26">
        <f>'[1]Місто'!K531</f>
        <v>0</v>
      </c>
      <c r="M335" s="26">
        <f>'[1]Місто'!L531</f>
        <v>0</v>
      </c>
      <c r="N335" s="26">
        <f t="shared" si="90"/>
        <v>50000</v>
      </c>
      <c r="O335" s="50"/>
    </row>
    <row r="336" spans="1:15" s="3" customFormat="1" ht="12.75">
      <c r="A336" s="141" t="s">
        <v>563</v>
      </c>
      <c r="B336" s="141" t="s">
        <v>60</v>
      </c>
      <c r="C336" s="149" t="s">
        <v>549</v>
      </c>
      <c r="D336" s="144">
        <f>SUM(D337:D342)</f>
        <v>178027</v>
      </c>
      <c r="E336" s="144">
        <f aca="true" t="shared" si="99" ref="E336:M336">E337+E339</f>
        <v>0</v>
      </c>
      <c r="F336" s="144">
        <f t="shared" si="99"/>
        <v>0</v>
      </c>
      <c r="G336" s="144">
        <f t="shared" si="99"/>
        <v>0</v>
      </c>
      <c r="H336" s="144">
        <f t="shared" si="99"/>
        <v>0</v>
      </c>
      <c r="I336" s="144">
        <f t="shared" si="99"/>
        <v>0</v>
      </c>
      <c r="J336" s="144">
        <f t="shared" si="99"/>
        <v>0</v>
      </c>
      <c r="K336" s="144">
        <f t="shared" si="99"/>
        <v>0</v>
      </c>
      <c r="L336" s="144">
        <f>L337+L339</f>
        <v>0</v>
      </c>
      <c r="M336" s="144">
        <f t="shared" si="99"/>
        <v>0</v>
      </c>
      <c r="N336" s="144">
        <f>D336+G336</f>
        <v>178027</v>
      </c>
      <c r="O336" s="50"/>
    </row>
    <row r="337" spans="1:15" s="3" customFormat="1" ht="63.75">
      <c r="A337" s="9" t="s">
        <v>478</v>
      </c>
      <c r="B337" s="9" t="s">
        <v>60</v>
      </c>
      <c r="C337" s="137" t="s">
        <v>572</v>
      </c>
      <c r="D337" s="26">
        <f>'[1]Місто'!$C$534</f>
        <v>72092</v>
      </c>
      <c r="E337" s="26"/>
      <c r="F337" s="26"/>
      <c r="G337" s="26"/>
      <c r="H337" s="26"/>
      <c r="I337" s="26"/>
      <c r="J337" s="26"/>
      <c r="K337" s="26"/>
      <c r="L337" s="26"/>
      <c r="M337" s="26"/>
      <c r="N337" s="26">
        <f t="shared" si="90"/>
        <v>72092</v>
      </c>
      <c r="O337" s="50"/>
    </row>
    <row r="338" spans="1:15" s="3" customFormat="1" ht="38.25" hidden="1">
      <c r="A338" s="76" t="s">
        <v>373</v>
      </c>
      <c r="B338" s="76" t="s">
        <v>60</v>
      </c>
      <c r="C338" s="67" t="s">
        <v>327</v>
      </c>
      <c r="D338" s="78"/>
      <c r="E338" s="78"/>
      <c r="F338" s="78"/>
      <c r="G338" s="78"/>
      <c r="H338" s="78"/>
      <c r="I338" s="78"/>
      <c r="J338" s="78"/>
      <c r="K338" s="78"/>
      <c r="L338" s="78"/>
      <c r="M338" s="78"/>
      <c r="N338" s="26">
        <f t="shared" si="90"/>
        <v>0</v>
      </c>
      <c r="O338" s="50"/>
    </row>
    <row r="339" spans="1:15" s="3" customFormat="1" ht="51">
      <c r="A339" s="76" t="s">
        <v>529</v>
      </c>
      <c r="B339" s="76" t="s">
        <v>60</v>
      </c>
      <c r="C339" s="63" t="s">
        <v>432</v>
      </c>
      <c r="D339" s="78">
        <f>'[1]Місто'!$C$536</f>
        <v>43038</v>
      </c>
      <c r="E339" s="78"/>
      <c r="F339" s="78"/>
      <c r="G339" s="78"/>
      <c r="H339" s="78"/>
      <c r="I339" s="78"/>
      <c r="J339" s="78"/>
      <c r="K339" s="78"/>
      <c r="L339" s="78"/>
      <c r="M339" s="78"/>
      <c r="N339" s="78">
        <f aca="true" t="shared" si="100" ref="N339:N352">D339+G339</f>
        <v>43038</v>
      </c>
      <c r="O339" s="50"/>
    </row>
    <row r="340" spans="1:15" s="3" customFormat="1" ht="25.5">
      <c r="A340" s="9" t="s">
        <v>591</v>
      </c>
      <c r="B340" s="9" t="s">
        <v>60</v>
      </c>
      <c r="C340" s="63" t="s">
        <v>585</v>
      </c>
      <c r="D340" s="78">
        <f>'[1]Місто'!$C$538</f>
        <v>2067</v>
      </c>
      <c r="E340" s="78"/>
      <c r="F340" s="78"/>
      <c r="G340" s="78"/>
      <c r="H340" s="78"/>
      <c r="I340" s="78"/>
      <c r="J340" s="78"/>
      <c r="K340" s="78"/>
      <c r="L340" s="78"/>
      <c r="M340" s="78"/>
      <c r="N340" s="78">
        <f t="shared" si="100"/>
        <v>2067</v>
      </c>
      <c r="O340" s="50"/>
    </row>
    <row r="341" spans="1:15" s="3" customFormat="1" ht="51">
      <c r="A341" s="9" t="s">
        <v>616</v>
      </c>
      <c r="B341" s="9" t="s">
        <v>60</v>
      </c>
      <c r="C341" s="67" t="s">
        <v>417</v>
      </c>
      <c r="D341" s="78">
        <f>'[1]Місто'!$C$539</f>
        <v>26781</v>
      </c>
      <c r="E341" s="78"/>
      <c r="F341" s="78"/>
      <c r="G341" s="78"/>
      <c r="H341" s="78"/>
      <c r="I341" s="78"/>
      <c r="J341" s="78"/>
      <c r="K341" s="78"/>
      <c r="L341" s="78"/>
      <c r="M341" s="78"/>
      <c r="N341" s="78">
        <f>D341+G341</f>
        <v>26781</v>
      </c>
      <c r="O341" s="50"/>
    </row>
    <row r="342" spans="1:15" s="3" customFormat="1" ht="66" customHeight="1">
      <c r="A342" s="9" t="s">
        <v>618</v>
      </c>
      <c r="B342" s="9" t="s">
        <v>60</v>
      </c>
      <c r="C342" s="6" t="s">
        <v>517</v>
      </c>
      <c r="D342" s="78">
        <f>'[1]Місто'!$C$540+'[1]Місто'!$C$537</f>
        <v>34049</v>
      </c>
      <c r="E342" s="78"/>
      <c r="F342" s="78"/>
      <c r="G342" s="78"/>
      <c r="H342" s="78"/>
      <c r="I342" s="78"/>
      <c r="J342" s="78"/>
      <c r="K342" s="78"/>
      <c r="L342" s="78"/>
      <c r="M342" s="78"/>
      <c r="N342" s="78">
        <f>D342+G342</f>
        <v>34049</v>
      </c>
      <c r="O342" s="50"/>
    </row>
    <row r="343" spans="1:15" s="18" customFormat="1" ht="39" customHeight="1">
      <c r="A343" s="22" t="s">
        <v>374</v>
      </c>
      <c r="B343" s="22" t="s">
        <v>180</v>
      </c>
      <c r="C343" s="19" t="s">
        <v>163</v>
      </c>
      <c r="D343" s="29">
        <f>D344</f>
        <v>4650117</v>
      </c>
      <c r="E343" s="29">
        <f aca="true" t="shared" si="101" ref="E343:M343">E344</f>
        <v>2472272</v>
      </c>
      <c r="F343" s="29">
        <f t="shared" si="101"/>
        <v>267731</v>
      </c>
      <c r="G343" s="29">
        <f t="shared" si="101"/>
        <v>115577</v>
      </c>
      <c r="H343" s="29">
        <f t="shared" si="101"/>
        <v>18530</v>
      </c>
      <c r="I343" s="29">
        <f t="shared" si="101"/>
        <v>0</v>
      </c>
      <c r="J343" s="29">
        <f t="shared" si="101"/>
        <v>0</v>
      </c>
      <c r="K343" s="29">
        <f t="shared" si="101"/>
        <v>97047</v>
      </c>
      <c r="L343" s="29">
        <f t="shared" si="101"/>
        <v>97047</v>
      </c>
      <c r="M343" s="29">
        <f t="shared" si="101"/>
        <v>0</v>
      </c>
      <c r="N343" s="29">
        <f t="shared" si="100"/>
        <v>4765694</v>
      </c>
      <c r="O343" s="50">
        <f>N343-'[1]Місто'!$M$541</f>
        <v>0</v>
      </c>
    </row>
    <row r="344" spans="1:15" s="3" customFormat="1" ht="38.25">
      <c r="A344" s="64" t="s">
        <v>375</v>
      </c>
      <c r="B344" s="64"/>
      <c r="C344" s="65" t="s">
        <v>163</v>
      </c>
      <c r="D344" s="26">
        <f>SUM(D345:D354)-D348</f>
        <v>4650117</v>
      </c>
      <c r="E344" s="26">
        <f aca="true" t="shared" si="102" ref="E344:M344">SUM(E345:E352)-E348</f>
        <v>2472272</v>
      </c>
      <c r="F344" s="26">
        <f t="shared" si="102"/>
        <v>267731</v>
      </c>
      <c r="G344" s="26">
        <f t="shared" si="102"/>
        <v>115577</v>
      </c>
      <c r="H344" s="26">
        <f t="shared" si="102"/>
        <v>18530</v>
      </c>
      <c r="I344" s="26">
        <f t="shared" si="102"/>
        <v>0</v>
      </c>
      <c r="J344" s="26">
        <f t="shared" si="102"/>
        <v>0</v>
      </c>
      <c r="K344" s="26">
        <f t="shared" si="102"/>
        <v>97047</v>
      </c>
      <c r="L344" s="26">
        <f t="shared" si="102"/>
        <v>97047</v>
      </c>
      <c r="M344" s="26">
        <f t="shared" si="102"/>
        <v>0</v>
      </c>
      <c r="N344" s="26">
        <f>D344+G344</f>
        <v>4765694</v>
      </c>
      <c r="O344" s="50"/>
    </row>
    <row r="345" spans="1:15" s="5" customFormat="1" ht="51">
      <c r="A345" s="7" t="s">
        <v>31</v>
      </c>
      <c r="B345" s="7" t="s">
        <v>39</v>
      </c>
      <c r="C345" s="69" t="s">
        <v>397</v>
      </c>
      <c r="D345" s="24">
        <f>'[1]Місто'!C543</f>
        <v>3904862</v>
      </c>
      <c r="E345" s="24">
        <f>'[1]Місто'!D543</f>
        <v>2472272</v>
      </c>
      <c r="F345" s="24">
        <f>'[1]Місто'!E543</f>
        <v>267731</v>
      </c>
      <c r="G345" s="26">
        <f>H345+K345</f>
        <v>46505</v>
      </c>
      <c r="H345" s="24">
        <f>'[1]Місто'!G543</f>
        <v>18530</v>
      </c>
      <c r="I345" s="24">
        <f>'[1]Місто'!H543</f>
        <v>0</v>
      </c>
      <c r="J345" s="24">
        <f>'[1]Місто'!I543</f>
        <v>0</v>
      </c>
      <c r="K345" s="24">
        <f>'[1]Місто'!J543</f>
        <v>27975</v>
      </c>
      <c r="L345" s="24">
        <f>'[1]Місто'!K543</f>
        <v>27975</v>
      </c>
      <c r="M345" s="24">
        <f>'[1]Місто'!L543</f>
        <v>0</v>
      </c>
      <c r="N345" s="26">
        <f t="shared" si="100"/>
        <v>3951367</v>
      </c>
      <c r="O345" s="50"/>
    </row>
    <row r="346" spans="1:15" s="3" customFormat="1" ht="12.75">
      <c r="A346" s="9" t="s">
        <v>536</v>
      </c>
      <c r="B346" s="9" t="s">
        <v>140</v>
      </c>
      <c r="C346" s="4" t="s">
        <v>142</v>
      </c>
      <c r="D346" s="26">
        <f>'[1]Місто'!C545</f>
        <v>527000</v>
      </c>
      <c r="E346" s="26">
        <f>'[1]Місто'!D545</f>
        <v>0</v>
      </c>
      <c r="F346" s="26">
        <f>'[1]Місто'!E545</f>
        <v>0</v>
      </c>
      <c r="G346" s="26">
        <f>H346+K346</f>
        <v>69072</v>
      </c>
      <c r="H346" s="26">
        <f>'[1]Місто'!G545</f>
        <v>0</v>
      </c>
      <c r="I346" s="26">
        <f>'[1]Місто'!H545</f>
        <v>0</v>
      </c>
      <c r="J346" s="26">
        <f>'[1]Місто'!I545</f>
        <v>0</v>
      </c>
      <c r="K346" s="26">
        <f>'[1]Місто'!J545</f>
        <v>69072</v>
      </c>
      <c r="L346" s="26">
        <f>'[1]Місто'!K545</f>
        <v>69072</v>
      </c>
      <c r="M346" s="26">
        <f>'[1]Місто'!L545</f>
        <v>0</v>
      </c>
      <c r="N346" s="26">
        <f t="shared" si="100"/>
        <v>596072</v>
      </c>
      <c r="O346" s="50"/>
    </row>
    <row r="347" spans="1:15" s="3" customFormat="1" ht="25.5" customHeight="1" hidden="1">
      <c r="A347" s="9" t="s">
        <v>376</v>
      </c>
      <c r="B347" s="9" t="s">
        <v>59</v>
      </c>
      <c r="C347" s="104" t="s">
        <v>208</v>
      </c>
      <c r="D347" s="26">
        <f>'[1]Місто'!C547</f>
        <v>0</v>
      </c>
      <c r="E347" s="26">
        <f>'[1]Місто'!D547</f>
        <v>0</v>
      </c>
      <c r="F347" s="26">
        <f>'[1]Місто'!E547</f>
        <v>0</v>
      </c>
      <c r="G347" s="26">
        <f>H347+K347</f>
        <v>0</v>
      </c>
      <c r="H347" s="26">
        <f>'[1]Місто'!G547</f>
        <v>0</v>
      </c>
      <c r="I347" s="26">
        <f>'[1]Місто'!H547</f>
        <v>0</v>
      </c>
      <c r="J347" s="26">
        <f>'[1]Місто'!I547</f>
        <v>0</v>
      </c>
      <c r="K347" s="26">
        <f>'[1]Місто'!J547</f>
        <v>0</v>
      </c>
      <c r="L347" s="26">
        <f>'[1]Місто'!K547</f>
        <v>0</v>
      </c>
      <c r="M347" s="26">
        <f>'[1]Місто'!L547</f>
        <v>0</v>
      </c>
      <c r="N347" s="26">
        <f t="shared" si="100"/>
        <v>0</v>
      </c>
      <c r="O347" s="50"/>
    </row>
    <row r="348" spans="1:15" s="3" customFormat="1" ht="17.25" customHeight="1">
      <c r="A348" s="141" t="s">
        <v>564</v>
      </c>
      <c r="B348" s="141" t="s">
        <v>60</v>
      </c>
      <c r="C348" s="149" t="s">
        <v>549</v>
      </c>
      <c r="D348" s="144">
        <f>D349+D350+D351+D353+D354</f>
        <v>218255</v>
      </c>
      <c r="E348" s="144"/>
      <c r="F348" s="144"/>
      <c r="G348" s="144"/>
      <c r="H348" s="144"/>
      <c r="I348" s="144"/>
      <c r="J348" s="144"/>
      <c r="K348" s="144"/>
      <c r="L348" s="144"/>
      <c r="M348" s="144"/>
      <c r="N348" s="144">
        <f t="shared" si="100"/>
        <v>218255</v>
      </c>
      <c r="O348" s="50"/>
    </row>
    <row r="349" spans="1:15" s="3" customFormat="1" ht="63.75">
      <c r="A349" s="9" t="s">
        <v>480</v>
      </c>
      <c r="B349" s="9" t="s">
        <v>60</v>
      </c>
      <c r="C349" s="137" t="s">
        <v>572</v>
      </c>
      <c r="D349" s="26">
        <f>'[1]Місто'!$C$550</f>
        <v>100929</v>
      </c>
      <c r="E349" s="26"/>
      <c r="F349" s="26"/>
      <c r="G349" s="26"/>
      <c r="H349" s="26"/>
      <c r="I349" s="26"/>
      <c r="J349" s="26"/>
      <c r="K349" s="26"/>
      <c r="L349" s="26"/>
      <c r="M349" s="26"/>
      <c r="N349" s="26">
        <f t="shared" si="100"/>
        <v>100929</v>
      </c>
      <c r="O349" s="50"/>
    </row>
    <row r="350" spans="1:15" s="3" customFormat="1" ht="51">
      <c r="A350" s="9" t="s">
        <v>530</v>
      </c>
      <c r="B350" s="9" t="s">
        <v>60</v>
      </c>
      <c r="C350" s="63" t="s">
        <v>432</v>
      </c>
      <c r="D350" s="26">
        <f>'[1]Місто'!$C$551</f>
        <v>60000</v>
      </c>
      <c r="E350" s="26"/>
      <c r="F350" s="26"/>
      <c r="G350" s="26"/>
      <c r="H350" s="26"/>
      <c r="I350" s="26"/>
      <c r="J350" s="26"/>
      <c r="K350" s="26"/>
      <c r="L350" s="26"/>
      <c r="M350" s="26"/>
      <c r="N350" s="26">
        <f t="shared" si="100"/>
        <v>60000</v>
      </c>
      <c r="O350" s="50"/>
    </row>
    <row r="351" spans="1:15" s="3" customFormat="1" ht="25.5">
      <c r="A351" s="9" t="s">
        <v>609</v>
      </c>
      <c r="B351" s="9" t="s">
        <v>60</v>
      </c>
      <c r="C351" s="63" t="s">
        <v>585</v>
      </c>
      <c r="D351" s="26">
        <f>'[1]Місто'!$C$553</f>
        <v>3500</v>
      </c>
      <c r="E351" s="26"/>
      <c r="F351" s="26"/>
      <c r="G351" s="26"/>
      <c r="H351" s="26"/>
      <c r="I351" s="26"/>
      <c r="J351" s="26"/>
      <c r="K351" s="26"/>
      <c r="L351" s="26"/>
      <c r="M351" s="26"/>
      <c r="N351" s="26">
        <f t="shared" si="100"/>
        <v>3500</v>
      </c>
      <c r="O351" s="50"/>
    </row>
    <row r="352" spans="1:15" s="3" customFormat="1" ht="20.25" customHeight="1" hidden="1">
      <c r="A352" s="9" t="s">
        <v>377</v>
      </c>
      <c r="B352" s="9" t="s">
        <v>60</v>
      </c>
      <c r="C352" s="67" t="s">
        <v>312</v>
      </c>
      <c r="D352" s="26"/>
      <c r="E352" s="26"/>
      <c r="F352" s="26"/>
      <c r="G352" s="26">
        <f>H352+K352</f>
        <v>0</v>
      </c>
      <c r="H352" s="26"/>
      <c r="I352" s="26"/>
      <c r="J352" s="26"/>
      <c r="K352" s="26"/>
      <c r="L352" s="26">
        <f>K352</f>
        <v>0</v>
      </c>
      <c r="M352" s="26"/>
      <c r="N352" s="26">
        <f t="shared" si="100"/>
        <v>0</v>
      </c>
      <c r="O352" s="50"/>
    </row>
    <row r="353" spans="1:15" s="3" customFormat="1" ht="51">
      <c r="A353" s="9" t="s">
        <v>617</v>
      </c>
      <c r="B353" s="9" t="s">
        <v>60</v>
      </c>
      <c r="C353" s="67" t="s">
        <v>417</v>
      </c>
      <c r="D353" s="26">
        <f>'[1]Місто'!$C$554</f>
        <v>19000</v>
      </c>
      <c r="E353" s="26"/>
      <c r="F353" s="26"/>
      <c r="G353" s="26"/>
      <c r="H353" s="26"/>
      <c r="I353" s="26"/>
      <c r="J353" s="26"/>
      <c r="K353" s="26"/>
      <c r="L353" s="26"/>
      <c r="M353" s="26"/>
      <c r="N353" s="26">
        <f>D353+G353</f>
        <v>19000</v>
      </c>
      <c r="O353" s="50"/>
    </row>
    <row r="354" spans="1:15" s="3" customFormat="1" ht="66" customHeight="1">
      <c r="A354" s="9" t="s">
        <v>619</v>
      </c>
      <c r="B354" s="9" t="s">
        <v>60</v>
      </c>
      <c r="C354" s="6" t="s">
        <v>517</v>
      </c>
      <c r="D354" s="26">
        <f>'[1]Місто'!$C$555+'[1]Місто'!$C$552</f>
        <v>34826</v>
      </c>
      <c r="E354" s="26"/>
      <c r="F354" s="26"/>
      <c r="G354" s="26"/>
      <c r="H354" s="26"/>
      <c r="I354" s="26"/>
      <c r="J354" s="26"/>
      <c r="K354" s="26"/>
      <c r="L354" s="26"/>
      <c r="M354" s="26"/>
      <c r="N354" s="26">
        <f>D354+G354</f>
        <v>34826</v>
      </c>
      <c r="O354" s="50"/>
    </row>
    <row r="355" spans="1:17" ht="18.75" customHeight="1">
      <c r="A355" s="17"/>
      <c r="B355" s="17"/>
      <c r="C355" s="105" t="s">
        <v>62</v>
      </c>
      <c r="D355" s="29">
        <f aca="true" t="shared" si="103" ref="D355:N355">D11+D264+D277+D290+D303+D315+D329+D343+D121+D27+D54+D70+D116+D239+D151+D197+D162+D141+D124+D224+D202+D217+D210+D252+D259+D244+D148+D213+D173+D139</f>
        <v>2655255568</v>
      </c>
      <c r="E355" s="29">
        <f t="shared" si="103"/>
        <v>928166164</v>
      </c>
      <c r="F355" s="29">
        <f t="shared" si="103"/>
        <v>163337212</v>
      </c>
      <c r="G355" s="29">
        <f t="shared" si="103"/>
        <v>340078783</v>
      </c>
      <c r="H355" s="29">
        <f t="shared" si="103"/>
        <v>144018518</v>
      </c>
      <c r="I355" s="29">
        <f t="shared" si="103"/>
        <v>15839698</v>
      </c>
      <c r="J355" s="29">
        <f t="shared" si="103"/>
        <v>1596321</v>
      </c>
      <c r="K355" s="29">
        <f t="shared" si="103"/>
        <v>196060265</v>
      </c>
      <c r="L355" s="29">
        <f t="shared" si="103"/>
        <v>155479493</v>
      </c>
      <c r="M355" s="29">
        <f t="shared" si="103"/>
        <v>9139993</v>
      </c>
      <c r="N355" s="29">
        <f t="shared" si="103"/>
        <v>2995334351</v>
      </c>
      <c r="O355" s="50">
        <f>N355-'[1]Місто'!$M$556</f>
        <v>0</v>
      </c>
      <c r="Q355" s="56"/>
    </row>
    <row r="356" spans="2:14" ht="15">
      <c r="B356" s="94"/>
      <c r="C356" s="95"/>
      <c r="D356" s="96"/>
      <c r="E356" s="96"/>
      <c r="F356" s="96"/>
      <c r="G356" s="96"/>
      <c r="H356" s="96"/>
      <c r="I356" s="96"/>
      <c r="J356" s="96"/>
      <c r="K356" s="96"/>
      <c r="L356" s="96"/>
      <c r="M356" s="96"/>
      <c r="N356" s="97"/>
    </row>
    <row r="357" spans="2:14" ht="12.75" hidden="1">
      <c r="B357" s="98"/>
      <c r="C357" s="99"/>
      <c r="D357" s="100"/>
      <c r="E357" s="101"/>
      <c r="F357" s="101"/>
      <c r="G357" s="101"/>
      <c r="H357" s="101"/>
      <c r="I357" s="101"/>
      <c r="J357" s="101"/>
      <c r="K357" s="101"/>
      <c r="L357" s="101"/>
      <c r="M357" s="101"/>
      <c r="N357" s="5"/>
    </row>
    <row r="358" spans="2:14" ht="12.75">
      <c r="B358" s="102"/>
      <c r="C358" s="5"/>
      <c r="D358" s="5"/>
      <c r="E358" s="5"/>
      <c r="F358" s="5"/>
      <c r="G358" s="5"/>
      <c r="H358" s="5"/>
      <c r="I358" s="5"/>
      <c r="J358" s="5"/>
      <c r="K358" s="5"/>
      <c r="L358" s="5"/>
      <c r="M358" s="5"/>
      <c r="N358" s="5"/>
    </row>
    <row r="359" spans="2:14" ht="26.25" customHeight="1">
      <c r="B359" s="159" t="s">
        <v>380</v>
      </c>
      <c r="C359" s="159"/>
      <c r="D359" s="128"/>
      <c r="E359" s="129"/>
      <c r="F359" s="130"/>
      <c r="G359" s="130"/>
      <c r="H359" s="103"/>
      <c r="I359" s="130" t="s">
        <v>381</v>
      </c>
      <c r="J359" s="103"/>
      <c r="K359" s="103"/>
      <c r="L359" s="103"/>
      <c r="M359" s="103"/>
      <c r="N359" s="103"/>
    </row>
    <row r="360" spans="4:14" ht="12.75">
      <c r="D360" s="56">
        <f>D355-'[1]Місто'!C556</f>
        <v>0</v>
      </c>
      <c r="E360" s="56">
        <f>E355-'[1]Місто'!D556</f>
        <v>0</v>
      </c>
      <c r="F360" s="56">
        <f>F355-'[1]Місто'!E556</f>
        <v>0</v>
      </c>
      <c r="G360" s="56">
        <f>G355-'[1]Місто'!F556</f>
        <v>0</v>
      </c>
      <c r="H360" s="56">
        <f>H355-'[1]Місто'!G556</f>
        <v>0</v>
      </c>
      <c r="I360" s="56">
        <f>I355-'[1]Місто'!H556</f>
        <v>0</v>
      </c>
      <c r="J360" s="56">
        <f>J355-'[1]Місто'!I556</f>
        <v>0</v>
      </c>
      <c r="K360" s="56">
        <f>K355-'[1]Місто'!J556</f>
        <v>0</v>
      </c>
      <c r="L360" s="56">
        <f>L355-'[1]Місто'!K556</f>
        <v>0</v>
      </c>
      <c r="M360" s="56">
        <f>M355-'[1]Місто'!L556</f>
        <v>0</v>
      </c>
      <c r="N360" s="56">
        <f>N355-'[1]Місто'!M556</f>
        <v>0</v>
      </c>
    </row>
    <row r="361" spans="2:14" ht="12.75">
      <c r="B361" s="89"/>
      <c r="D361" s="56"/>
      <c r="E361" s="56"/>
      <c r="F361" s="56"/>
      <c r="G361" s="56"/>
      <c r="H361" s="56"/>
      <c r="I361" s="56"/>
      <c r="J361" s="56"/>
      <c r="K361" s="56"/>
      <c r="L361" s="56"/>
      <c r="M361" s="56"/>
      <c r="N361" s="56"/>
    </row>
    <row r="362" spans="2:14" ht="12.75">
      <c r="B362" s="89"/>
      <c r="D362" s="56"/>
      <c r="G362" s="56"/>
      <c r="H362" s="56"/>
      <c r="I362" s="56"/>
      <c r="J362" s="56"/>
      <c r="K362" s="56"/>
      <c r="L362" s="56"/>
      <c r="M362" s="56"/>
      <c r="N362" s="56"/>
    </row>
    <row r="363" spans="2:14" ht="12.75">
      <c r="B363" s="89"/>
      <c r="D363" s="56"/>
      <c r="E363" s="56"/>
      <c r="F363" s="56"/>
      <c r="G363" s="56"/>
      <c r="H363" s="56"/>
      <c r="I363" s="56"/>
      <c r="J363" s="56"/>
      <c r="K363" s="56"/>
      <c r="L363" s="56"/>
      <c r="M363" s="56"/>
      <c r="N363" s="56"/>
    </row>
    <row r="364" spans="4:7" ht="12.75">
      <c r="D364" s="56"/>
      <c r="G364" s="60"/>
    </row>
    <row r="365" spans="4:12" ht="12.75">
      <c r="D365" s="60"/>
      <c r="K365"/>
      <c r="L365" s="56"/>
    </row>
  </sheetData>
  <sheetProtection/>
  <mergeCells count="27">
    <mergeCell ref="G1:H1"/>
    <mergeCell ref="K1:N1"/>
    <mergeCell ref="K2:N2"/>
    <mergeCell ref="G2:H2"/>
    <mergeCell ref="A6:A9"/>
    <mergeCell ref="B6:B9"/>
    <mergeCell ref="C6:C9"/>
    <mergeCell ref="F8:F9"/>
    <mergeCell ref="E8:E9"/>
    <mergeCell ref="D7:D9"/>
    <mergeCell ref="K7:K9"/>
    <mergeCell ref="G6:M6"/>
    <mergeCell ref="N6:N9"/>
    <mergeCell ref="H7:H9"/>
    <mergeCell ref="G7:G9"/>
    <mergeCell ref="J8:J9"/>
    <mergeCell ref="I8:I9"/>
    <mergeCell ref="B359:C359"/>
    <mergeCell ref="G3:H3"/>
    <mergeCell ref="K3:N3"/>
    <mergeCell ref="B4:N4"/>
    <mergeCell ref="D6:F6"/>
    <mergeCell ref="E7:F7"/>
    <mergeCell ref="L5:N5"/>
    <mergeCell ref="I7:J7"/>
    <mergeCell ref="L7:M7"/>
    <mergeCell ref="L8:L9"/>
  </mergeCells>
  <printOptions/>
  <pageMargins left="0.9055118110236221" right="0.35433070866141736" top="0.52" bottom="0.26" header="0.3937007874015748" footer="0.24"/>
  <pageSetup fitToHeight="45" fitToWidth="1" horizontalDpi="600" verticalDpi="600" orientation="landscape" paperSize="9" scale="63" r:id="rId1"/>
  <headerFooter alignWithMargins="0">
    <oddHeader>&amp;C&amp;P</oddHeader>
  </headerFooter>
  <rowBreaks count="1" manualBreakCount="1">
    <brk id="2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2014-03-26T06:00:51Z</cp:lastPrinted>
  <dcterms:created xsi:type="dcterms:W3CDTF">2002-01-02T08:54:19Z</dcterms:created>
  <dcterms:modified xsi:type="dcterms:W3CDTF">2014-04-09T11:48:04Z</dcterms:modified>
  <cp:category/>
  <cp:version/>
  <cp:contentType/>
  <cp:contentStatus/>
</cp:coreProperties>
</file>