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'Місто'!$A$1:$P$487</definedName>
  </definedNames>
  <calcPr fullCalcOnLoad="1"/>
</workbook>
</file>

<file path=xl/sharedStrings.xml><?xml version="1.0" encoding="utf-8"?>
<sst xmlns="http://schemas.openxmlformats.org/spreadsheetml/2006/main" count="1553" uniqueCount="877">
  <si>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</si>
  <si>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</si>
  <si>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</si>
  <si>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</si>
  <si>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</si>
  <si>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</si>
  <si>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</si>
  <si>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</si>
  <si>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</si>
  <si>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</si>
  <si>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</si>
  <si>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</si>
  <si>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</si>
  <si>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</si>
  <si>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</si>
  <si>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</si>
  <si>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</si>
  <si>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</si>
  <si>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</si>
  <si>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</si>
  <si>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4016600</t>
  </si>
  <si>
    <t>Транспорт, дорожнє господарство, зв'язок, телекомунікації та інформатика</t>
  </si>
  <si>
    <t>4017400</t>
  </si>
  <si>
    <t>4019100</t>
  </si>
  <si>
    <t>4018000</t>
  </si>
  <si>
    <t>4013000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</si>
  <si>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</si>
  <si>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</si>
  <si>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</si>
  <si>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</si>
  <si>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</si>
  <si>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</si>
  <si>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</si>
  <si>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</si>
  <si>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</si>
  <si>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</si>
  <si>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</si>
  <si>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</si>
  <si>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1015010</t>
  </si>
  <si>
    <t>1015020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</si>
  <si>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</si>
  <si>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</si>
  <si>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</si>
  <si>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</si>
  <si>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</si>
  <si>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</si>
  <si>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</si>
  <si>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</si>
  <si>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</si>
  <si>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</si>
  <si>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</si>
  <si>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</si>
  <si>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</si>
  <si>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</si>
  <si>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</si>
  <si>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</si>
  <si>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</si>
  <si>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</si>
  <si>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6517200</t>
  </si>
  <si>
    <t>6517210</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</si>
  <si>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</si>
  <si>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</si>
  <si>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</si>
  <si>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</si>
  <si>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</si>
  <si>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</si>
  <si>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</si>
  <si>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</si>
  <si>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</si>
  <si>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</si>
  <si>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</si>
  <si>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</si>
  <si>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</si>
  <si>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</si>
  <si>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</si>
  <si>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</si>
  <si>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9013000</t>
  </si>
  <si>
    <t>9013400</t>
  </si>
  <si>
    <t>9013402</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</si>
  <si>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</si>
  <si>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</si>
  <si>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</si>
  <si>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</si>
  <si>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</si>
  <si>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</si>
  <si>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</si>
  <si>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</si>
  <si>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</si>
  <si>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</si>
  <si>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</si>
  <si>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</si>
  <si>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</si>
  <si>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</si>
  <si>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</si>
  <si>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</si>
  <si>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</si>
  <si>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</si>
  <si>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</si>
  <si>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</si>
  <si>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</si>
  <si>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</si>
  <si>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</si>
  <si>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</si>
  <si>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</si>
  <si>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</si>
  <si>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</si>
  <si>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</si>
  <si>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</si>
  <si>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</si>
  <si>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</si>
  <si>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</si>
  <si>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</si>
  <si>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</si>
  <si>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</si>
  <si>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</si>
  <si>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</si>
  <si>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6517500</t>
  </si>
  <si>
    <t>Проведення спортивної роботи в регіоні</t>
  </si>
  <si>
    <t>Діяльність закладів фізичної культури і спорту</t>
  </si>
  <si>
    <t>Здійснення соціальної роботи з вразливими категоріями населення</t>
  </si>
  <si>
    <t>30.06.2015  №  36</t>
  </si>
  <si>
    <t>Надання пільг багатодітним сім'ям на придбання твердого палива та скрапленого газу</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</si>
  <si>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</si>
  <si>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</si>
  <si>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</si>
  <si>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</si>
  <si>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</si>
  <si>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</si>
  <si>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</si>
  <si>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</si>
  <si>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</si>
  <si>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</si>
  <si>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</si>
  <si>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</si>
  <si>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</si>
  <si>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</si>
  <si>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</si>
  <si>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</si>
  <si>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</si>
  <si>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</si>
  <si>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</si>
  <si>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</si>
  <si>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</si>
  <si>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</si>
  <si>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</si>
  <si>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</si>
  <si>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</si>
  <si>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</si>
  <si>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</si>
  <si>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</si>
  <si>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</si>
  <si>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</si>
  <si>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</si>
  <si>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</si>
  <si>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</si>
  <si>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</si>
  <si>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</si>
  <si>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</si>
  <si>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</si>
  <si>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</si>
  <si>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</si>
  <si>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</si>
  <si>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</si>
  <si>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</si>
  <si>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</si>
  <si>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</si>
  <si>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</si>
  <si>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</si>
  <si>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</si>
  <si>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</si>
  <si>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</si>
  <si>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</si>
  <si>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</si>
  <si>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</si>
  <si>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</si>
  <si>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</si>
  <si>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</si>
  <si>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</si>
  <si>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</si>
  <si>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</si>
  <si>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</si>
  <si>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</si>
  <si>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</si>
  <si>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</si>
  <si>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</si>
  <si>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</si>
  <si>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</si>
  <si>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</si>
  <si>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</si>
  <si>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</si>
  <si>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</si>
  <si>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</si>
  <si>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</si>
  <si>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</si>
  <si>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</si>
  <si>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</si>
  <si>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</si>
  <si>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</si>
  <si>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</si>
  <si>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</si>
  <si>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</si>
  <si>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</si>
  <si>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</si>
  <si>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</si>
  <si>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</si>
  <si>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</si>
  <si>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</si>
  <si>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</si>
  <si>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</si>
  <si>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</si>
  <si>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</si>
  <si>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</si>
  <si>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</si>
  <si>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</si>
  <si>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</si>
  <si>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</si>
  <si>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</si>
  <si>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</si>
  <si>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</si>
  <si>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</si>
  <si>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</si>
  <si>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</si>
  <si>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</si>
  <si>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</si>
  <si>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</si>
  <si>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</si>
  <si>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</si>
  <si>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</si>
  <si>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</si>
  <si>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</si>
  <si>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</si>
  <si>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</si>
  <si>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</si>
  <si>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</si>
  <si>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</si>
  <si>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</si>
  <si>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</si>
  <si>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</si>
  <si>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</si>
  <si>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</si>
  <si>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</si>
  <si>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</si>
  <si>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</si>
  <si>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</si>
  <si>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</si>
  <si>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</si>
  <si>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</si>
  <si>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</si>
  <si>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</si>
  <si>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</si>
  <si>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</si>
  <si>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</si>
  <si>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</si>
  <si>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</si>
  <si>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</si>
  <si>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</si>
  <si>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</si>
  <si>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</si>
  <si>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</si>
  <si>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</si>
  <si>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</si>
  <si>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</si>
  <si>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</si>
  <si>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</si>
  <si>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</si>
  <si>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</si>
  <si>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</si>
  <si>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</si>
  <si>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</si>
  <si>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</si>
  <si>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</si>
  <si>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</si>
  <si>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</si>
  <si>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</si>
  <si>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</si>
  <si>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</si>
  <si>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</si>
  <si>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</si>
  <si>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</si>
  <si>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</si>
  <si>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</si>
  <si>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</si>
  <si>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</si>
  <si>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</si>
  <si>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</si>
  <si>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</si>
  <si>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</si>
  <si>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</si>
  <si>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</si>
  <si>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</si>
  <si>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</si>
  <si>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</si>
  <si>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</si>
  <si>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</si>
  <si>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</si>
  <si>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</si>
  <si>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</si>
  <si>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</si>
  <si>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</si>
  <si>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</si>
  <si>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</si>
  <si>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</si>
  <si>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</si>
  <si>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</si>
  <si>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</si>
  <si>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</si>
  <si>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</si>
  <si>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</si>
  <si>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</si>
  <si>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</si>
  <si>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</si>
  <si>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</si>
  <si>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</si>
  <si>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</si>
  <si>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</si>
  <si>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</si>
  <si>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</si>
  <si>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</si>
  <si>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</si>
  <si>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</si>
  <si>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</si>
  <si>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</si>
  <si>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</si>
  <si>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</si>
  <si>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</si>
  <si>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</si>
  <si>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</si>
  <si>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</si>
  <si>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</si>
  <si>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</si>
  <si>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</si>
  <si>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</si>
  <si>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</si>
  <si>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</si>
  <si>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</si>
  <si>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</si>
  <si>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</si>
  <si>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</si>
  <si>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</si>
  <si>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</si>
  <si>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</si>
  <si>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</si>
  <si>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</si>
  <si>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</si>
  <si>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</si>
  <si>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</si>
  <si>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</si>
  <si>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</si>
  <si>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</si>
  <si>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</si>
  <si>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</si>
  <si>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</si>
  <si>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</si>
  <si>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</si>
  <si>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</si>
  <si>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</si>
  <si>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</si>
  <si>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</si>
  <si>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</si>
  <si>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</si>
  <si>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</si>
  <si>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</si>
  <si>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</si>
  <si>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</si>
  <si>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</si>
  <si>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</si>
  <si>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</si>
  <si>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</si>
  <si>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</si>
  <si>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</si>
  <si>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</si>
  <si>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</si>
  <si>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</si>
  <si>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</si>
  <si>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</si>
  <si>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</si>
  <si>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</si>
  <si>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</si>
  <si>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</si>
  <si>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</si>
  <si>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</si>
  <si>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</si>
  <si>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</si>
  <si>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</si>
  <si>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</si>
  <si>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</si>
  <si>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</si>
  <si>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</si>
  <si>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</si>
  <si>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</si>
  <si>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</si>
  <si>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</si>
  <si>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</si>
  <si>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</si>
  <si>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</si>
  <si>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</si>
  <si>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</si>
  <si>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</si>
  <si>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</si>
  <si>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Інші видатки в сфері житлового господарства</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</si>
  <si>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</si>
  <si>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</si>
  <si>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</si>
  <si>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</si>
  <si>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</si>
  <si>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</si>
  <si>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</si>
  <si>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</si>
  <si>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</si>
  <si>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</si>
  <si>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</si>
  <si>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</si>
  <si>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</si>
  <si>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</si>
  <si>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</si>
  <si>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</si>
  <si>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6518150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</si>
  <si>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</si>
  <si>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</si>
  <si>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</si>
  <si>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</si>
  <si>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</si>
  <si>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</si>
  <si>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</si>
  <si>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</si>
  <si>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</si>
  <si>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</si>
  <si>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</si>
  <si>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</si>
  <si>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</si>
  <si>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</si>
  <si>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Районна адміністрація Запорізької міської ради по Ленінському району</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</si>
  <si>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</si>
  <si>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</si>
  <si>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</si>
  <si>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</si>
  <si>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</si>
  <si>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</si>
  <si>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</si>
  <si>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</si>
  <si>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</si>
  <si>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</si>
  <si>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</si>
  <si>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</si>
  <si>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</si>
  <si>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</si>
  <si>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</si>
  <si>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</si>
  <si>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</si>
  <si>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</si>
  <si>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</si>
  <si>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</si>
  <si>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</si>
  <si>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</si>
  <si>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</si>
  <si>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Р.О.Таран</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</si>
  <si>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</si>
  <si>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</si>
  <si>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</si>
  <si>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</si>
  <si>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</si>
  <si>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</si>
  <si>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</si>
  <si>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</si>
  <si>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</si>
  <si>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</si>
  <si>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</si>
  <si>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</si>
  <si>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</si>
  <si>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</si>
  <si>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</si>
  <si>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</si>
  <si>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</si>
  <si>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</si>
  <si>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</si>
  <si>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</si>
  <si>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</si>
  <si>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</si>
  <si>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</si>
  <si>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</si>
  <si>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</si>
  <si>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</si>
  <si>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</si>
  <si>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</si>
  <si>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</si>
  <si>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</si>
  <si>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</si>
  <si>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</si>
  <si>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</si>
  <si>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</si>
  <si>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</si>
  <si>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</si>
  <si>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Інші видатки на соціальний захист населення</t>
  </si>
  <si>
    <t>4019110</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</si>
  <si>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</si>
  <si>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</si>
  <si>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</si>
  <si>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</si>
  <si>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</si>
  <si>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</si>
  <si>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</si>
  <si>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</si>
  <si>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</si>
  <si>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</si>
  <si>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</si>
  <si>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</si>
  <si>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</si>
  <si>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</si>
  <si>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</si>
  <si>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</si>
  <si>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</si>
  <si>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</si>
  <si>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</si>
  <si>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</si>
  <si>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</si>
  <si>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</si>
  <si>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</si>
  <si>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</si>
  <si>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</si>
  <si>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</si>
  <si>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</si>
  <si>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</si>
  <si>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</si>
  <si>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</si>
  <si>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</si>
  <si>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</si>
  <si>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</si>
  <si>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</si>
  <si>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</si>
  <si>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</si>
  <si>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</si>
  <si>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</si>
  <si>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</si>
  <si>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</si>
  <si>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</si>
  <si>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</si>
  <si>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</si>
  <si>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</si>
  <si>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</si>
  <si>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</si>
  <si>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</si>
  <si>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</si>
  <si>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</si>
  <si>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</si>
  <si>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</si>
  <si>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</si>
  <si>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</si>
  <si>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</si>
  <si>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</si>
  <si>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</si>
  <si>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</si>
  <si>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</si>
  <si>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</si>
  <si>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</si>
  <si>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</si>
  <si>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</si>
  <si>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</si>
  <si>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</si>
  <si>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</si>
  <si>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</si>
  <si>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</si>
  <si>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</si>
  <si>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</si>
  <si>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</si>
  <si>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4016021</t>
  </si>
  <si>
    <t>4016060</t>
  </si>
  <si>
    <t>4016650</t>
  </si>
  <si>
    <t>4018602</t>
  </si>
  <si>
    <t>4018606</t>
  </si>
  <si>
    <t>4018603</t>
  </si>
  <si>
    <t>Заходи з інвентаризації, оцінки та оформлення права власності об'єктів нерухомості, утримання та охорона об'єктів комунальної власності</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</si>
  <si>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</si>
  <si>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</si>
  <si>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</si>
  <si>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</si>
  <si>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</si>
  <si>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</si>
  <si>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</si>
  <si>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</si>
  <si>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</si>
  <si>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</si>
  <si>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</si>
  <si>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</si>
  <si>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</si>
  <si>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</si>
  <si>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</si>
  <si>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</si>
  <si>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</si>
  <si>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</si>
  <si>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</si>
  <si>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</si>
  <si>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</si>
  <si>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</si>
  <si>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</si>
  <si>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</si>
  <si>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</si>
  <si>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</si>
  <si>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</si>
  <si>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</si>
  <si>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</si>
  <si>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</si>
  <si>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</si>
  <si>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</si>
  <si>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</si>
  <si>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</si>
  <si>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</si>
  <si>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</si>
  <si>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</si>
  <si>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</si>
  <si>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</si>
  <si>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</si>
  <si>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</si>
  <si>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</si>
  <si>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</si>
  <si>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</si>
  <si>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</si>
  <si>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</si>
  <si>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</si>
  <si>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9219230</t>
  </si>
  <si>
    <t>9219231</t>
  </si>
  <si>
    <t>9019231</t>
  </si>
  <si>
    <t>4018605</t>
  </si>
  <si>
    <t>0318603</t>
  </si>
  <si>
    <t>9418605</t>
  </si>
  <si>
    <t>9018605</t>
  </si>
  <si>
    <t>9218605</t>
  </si>
  <si>
    <t>9318605</t>
  </si>
  <si>
    <t>6518602</t>
  </si>
  <si>
    <t>6518600</t>
  </si>
  <si>
    <t>9018608</t>
  </si>
  <si>
    <t>9118608</t>
  </si>
  <si>
    <t>9218608</t>
  </si>
  <si>
    <t>9318608</t>
  </si>
  <si>
    <t>9418608</t>
  </si>
  <si>
    <t>9518608</t>
  </si>
  <si>
    <t>7318602</t>
  </si>
  <si>
    <t>9019230</t>
  </si>
  <si>
    <t>Інші заходи в галузі охорони здоров'я</t>
  </si>
  <si>
    <t>0316322</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</si>
  <si>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</si>
  <si>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</si>
  <si>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</si>
  <si>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</si>
  <si>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</si>
  <si>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</si>
  <si>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</si>
  <si>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</si>
  <si>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</si>
  <si>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</si>
  <si>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</si>
  <si>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</si>
  <si>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</si>
  <si>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</si>
  <si>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</si>
  <si>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</si>
  <si>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</si>
  <si>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</si>
  <si>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</si>
  <si>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</si>
  <si>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</si>
  <si>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</si>
  <si>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</si>
  <si>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</si>
  <si>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</si>
  <si>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</si>
  <si>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</si>
  <si>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</si>
  <si>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100209</t>
  </si>
  <si>
    <t>4016110</t>
  </si>
  <si>
    <t>Заходи, пов'язані з поліпшенням питної води</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</si>
  <si>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</si>
  <si>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</si>
  <si>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</si>
  <si>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</si>
  <si>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</si>
  <si>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</si>
  <si>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</si>
  <si>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</si>
  <si>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</si>
  <si>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</si>
  <si>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</si>
  <si>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</si>
  <si>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</si>
  <si>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</si>
  <si>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</si>
  <si>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</si>
  <si>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</si>
  <si>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</si>
  <si>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</si>
  <si>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</si>
  <si>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4016150</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</si>
  <si>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</si>
  <si>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</si>
  <si>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</si>
  <si>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</si>
  <si>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</si>
  <si>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</si>
  <si>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</si>
  <si>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</si>
  <si>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</si>
  <si>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</si>
  <si>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</si>
  <si>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</si>
  <si>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9317500</t>
  </si>
  <si>
    <t>9317501</t>
  </si>
  <si>
    <t>6516800</t>
  </si>
  <si>
    <t>Інші заходи у сфері автомобільного транспорту</t>
  </si>
  <si>
    <t>6516801</t>
  </si>
  <si>
    <t>Організація пасажирських перевезень до садово-городніх ділянок</t>
  </si>
  <si>
    <t>1519231</t>
  </si>
  <si>
    <t>1519230</t>
  </si>
  <si>
    <t>4013401</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</si>
  <si>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</si>
  <si>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</si>
  <si>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6516060</t>
  </si>
  <si>
    <t>9017810</t>
  </si>
  <si>
    <t>9117810</t>
  </si>
  <si>
    <t>9217810</t>
  </si>
  <si>
    <t>9317810</t>
  </si>
  <si>
    <t>9417810</t>
  </si>
  <si>
    <t>9517810</t>
  </si>
  <si>
    <t>9617810</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</si>
  <si>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</si>
  <si>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</si>
  <si>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</si>
  <si>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</si>
  <si>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</si>
  <si>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</si>
  <si>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</si>
  <si>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</si>
  <si>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</si>
  <si>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</si>
  <si>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</si>
  <si>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</si>
  <si>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</si>
  <si>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</si>
  <si>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(тис.грн.) / грн.</t>
  </si>
  <si>
    <t>РОЗПОДІЛ</t>
  </si>
  <si>
    <t>видатків бюджету міста на 2015 рік у розрізі бюджетних програм</t>
  </si>
  <si>
    <t>в т.ч.за рахунок освітньої субвенції</t>
  </si>
  <si>
    <t>в т.ч.за рахунок медичної субвенції</t>
  </si>
  <si>
    <t>200700</t>
  </si>
  <si>
    <t>Інші природоохоронні заходи</t>
  </si>
  <si>
    <t>250102</t>
  </si>
  <si>
    <t>Резервний фонд</t>
  </si>
  <si>
    <t>7518010</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</si>
  <si>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</si>
  <si>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</si>
  <si>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</si>
  <si>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</si>
  <si>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</si>
  <si>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</si>
  <si>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</si>
  <si>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</si>
  <si>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</si>
  <si>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</si>
  <si>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</si>
  <si>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</si>
  <si>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</si>
  <si>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</si>
  <si>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</si>
  <si>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</si>
  <si>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</si>
  <si>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</si>
  <si>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</si>
  <si>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4017470</t>
  </si>
  <si>
    <t>4017700</t>
  </si>
  <si>
    <t>6017700</t>
  </si>
  <si>
    <t>6517470</t>
  </si>
  <si>
    <t>9419180</t>
  </si>
  <si>
    <t>9419181</t>
  </si>
  <si>
    <t>9519180</t>
  </si>
  <si>
    <t>9519181</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</si>
  <si>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</si>
  <si>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</si>
  <si>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</si>
  <si>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</si>
  <si>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</si>
  <si>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</si>
  <si>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</si>
  <si>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</si>
  <si>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</si>
  <si>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</si>
  <si>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</si>
  <si>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</si>
  <si>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</si>
  <si>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</si>
  <si>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Надання пільг окремим категоріям громадян з оплати послуг зв'язку</t>
  </si>
  <si>
    <t>9416310</t>
  </si>
  <si>
    <t>Підтримка призову на військову строкову службу та заходи з мобілізації</t>
  </si>
  <si>
    <t>1017701</t>
  </si>
  <si>
    <t>4017701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</si>
  <si>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</si>
  <si>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</si>
  <si>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</si>
  <si>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</si>
  <si>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</si>
  <si>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</si>
  <si>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</si>
  <si>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</si>
  <si>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</si>
  <si>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</si>
  <si>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</si>
  <si>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</si>
  <si>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</si>
  <si>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</si>
  <si>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</si>
  <si>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</si>
  <si>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</si>
  <si>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</si>
  <si>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</si>
  <si>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</si>
  <si>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</si>
  <si>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</si>
  <si>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</si>
  <si>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</si>
  <si>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</si>
  <si>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</si>
  <si>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</si>
  <si>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</si>
  <si>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</si>
  <si>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</si>
  <si>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</si>
  <si>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</si>
  <si>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</si>
  <si>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</si>
  <si>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</si>
  <si>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</si>
  <si>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</si>
  <si>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</si>
  <si>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</si>
  <si>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</si>
  <si>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</si>
  <si>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</si>
  <si>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</si>
  <si>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</si>
  <si>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</si>
  <si>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</si>
  <si>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</si>
  <si>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</si>
  <si>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</si>
  <si>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</si>
  <si>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</si>
  <si>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</si>
  <si>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</si>
  <si>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</si>
  <si>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</si>
  <si>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</si>
  <si>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</si>
  <si>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</si>
  <si>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</si>
  <si>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</si>
  <si>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1015000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</si>
  <si>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</si>
  <si>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</si>
  <si>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</si>
  <si>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</si>
  <si>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</si>
  <si>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</si>
  <si>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</si>
  <si>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</si>
  <si>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</si>
  <si>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</si>
  <si>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</si>
  <si>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</si>
  <si>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</si>
  <si>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</si>
  <si>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</si>
  <si>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</si>
  <si>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</si>
  <si>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</si>
  <si>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</si>
  <si>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в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</si>
  <si>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</si>
  <si>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1513030</t>
  </si>
  <si>
    <t>1513020</t>
  </si>
  <si>
    <t>1513040</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</si>
</sst>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5">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56"/>
      <name val="Arial Cyr"/>
      <family val="0"/>
    </font>
    <font>
      <b/>
      <u val="single"/>
      <sz val="2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83"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0" fontId="6" fillId="0" borderId="10" xfId="0" applyFont="1" applyBorder="1" applyAlignment="1">
      <alignment horizontal="left" wrapText="1"/>
    </xf>
    <xf numFmtId="1" fontId="32" fillId="0" borderId="10" xfId="0" applyNumberFormat="1" applyFont="1" applyBorder="1" applyAlignment="1">
      <alignment horizontal="right"/>
    </xf>
    <xf numFmtId="1" fontId="1" fillId="0" borderId="10" xfId="0" applyNumberFormat="1" applyFont="1" applyBorder="1" applyAlignment="1">
      <alignment horizontal="right"/>
    </xf>
    <xf numFmtId="49" fontId="11" fillId="0" borderId="10" xfId="0" applyNumberFormat="1" applyFont="1" applyFill="1" applyBorder="1" applyAlignment="1">
      <alignment horizontal="center"/>
    </xf>
    <xf numFmtId="0" fontId="11" fillId="0" borderId="10" xfId="0" applyFont="1" applyFill="1" applyBorder="1" applyAlignment="1">
      <alignment vertical="top"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33" fillId="0" borderId="10" xfId="0" applyNumberFormat="1" applyFont="1" applyFill="1" applyBorder="1" applyAlignment="1">
      <alignment horizontal="center"/>
    </xf>
    <xf numFmtId="49" fontId="33" fillId="0" borderId="10" xfId="0" applyNumberFormat="1" applyFont="1" applyBorder="1" applyAlignment="1">
      <alignment horizontal="center"/>
    </xf>
    <xf numFmtId="0" fontId="33" fillId="0" borderId="10" xfId="0" applyFont="1" applyBorder="1" applyAlignment="1">
      <alignment horizontal="left" wrapText="1"/>
    </xf>
    <xf numFmtId="1" fontId="33" fillId="0" borderId="10" xfId="0" applyNumberFormat="1" applyFont="1" applyBorder="1" applyAlignment="1">
      <alignment horizontal="right"/>
    </xf>
    <xf numFmtId="1" fontId="33" fillId="0" borderId="10" xfId="0" applyNumberFormat="1" applyFont="1" applyBorder="1" applyAlignment="1">
      <alignment/>
    </xf>
    <xf numFmtId="0" fontId="33" fillId="0" borderId="10" xfId="0" applyFont="1" applyBorder="1" applyAlignment="1">
      <alignment wrapText="1"/>
    </xf>
    <xf numFmtId="0" fontId="33" fillId="0" borderId="10" xfId="0" applyFont="1" applyBorder="1" applyAlignment="1">
      <alignment vertical="top" wrapText="1"/>
    </xf>
    <xf numFmtId="0" fontId="33" fillId="0" borderId="10" xfId="0" applyFont="1" applyFill="1" applyBorder="1" applyAlignment="1">
      <alignment vertical="top" wrapText="1"/>
    </xf>
    <xf numFmtId="49" fontId="33" fillId="0" borderId="10" xfId="0" applyNumberFormat="1" applyFont="1" applyFill="1" applyBorder="1" applyAlignment="1">
      <alignment horizontal="center"/>
    </xf>
    <xf numFmtId="49" fontId="33" fillId="0" borderId="10" xfId="0" applyNumberFormat="1" applyFont="1" applyBorder="1" applyAlignment="1">
      <alignment horizontal="center"/>
    </xf>
    <xf numFmtId="0" fontId="33" fillId="0" borderId="10" xfId="0" applyFont="1" applyBorder="1" applyAlignment="1">
      <alignment horizontal="left" wrapText="1"/>
    </xf>
    <xf numFmtId="1" fontId="33" fillId="0" borderId="10" xfId="0" applyNumberFormat="1" applyFont="1" applyBorder="1" applyAlignment="1">
      <alignment horizontal="right"/>
    </xf>
    <xf numFmtId="0" fontId="33" fillId="0" borderId="10" xfId="0" applyFont="1" applyFill="1" applyBorder="1" applyAlignment="1">
      <alignment wrapText="1"/>
    </xf>
    <xf numFmtId="1" fontId="33" fillId="0" borderId="10" xfId="0" applyNumberFormat="1" applyFont="1" applyFill="1" applyBorder="1" applyAlignment="1">
      <alignment horizontal="right"/>
    </xf>
    <xf numFmtId="0" fontId="33" fillId="0" borderId="10" xfId="0" applyFont="1" applyFill="1" applyBorder="1" applyAlignment="1">
      <alignment wrapText="1"/>
    </xf>
    <xf numFmtId="1" fontId="33" fillId="0" borderId="10" xfId="0" applyNumberFormat="1" applyFont="1" applyFill="1" applyBorder="1" applyAlignment="1">
      <alignment horizontal="right"/>
    </xf>
    <xf numFmtId="0" fontId="33" fillId="0" borderId="10" xfId="0" applyFont="1" applyFill="1" applyBorder="1" applyAlignment="1">
      <alignment horizontal="left" wrapText="1"/>
    </xf>
    <xf numFmtId="0" fontId="33" fillId="0" borderId="10" xfId="0" applyFont="1" applyBorder="1" applyAlignment="1">
      <alignment wrapText="1"/>
    </xf>
    <xf numFmtId="1" fontId="33" fillId="0" borderId="10" xfId="0" applyNumberFormat="1" applyFont="1" applyBorder="1" applyAlignment="1">
      <alignment/>
    </xf>
    <xf numFmtId="0" fontId="33" fillId="0" borderId="10" xfId="0" applyFont="1" applyFill="1" applyBorder="1" applyAlignment="1">
      <alignment horizontal="left" wrapText="1"/>
    </xf>
    <xf numFmtId="49" fontId="33" fillId="0" borderId="10" xfId="0" applyNumberFormat="1" applyFont="1" applyBorder="1" applyAlignment="1">
      <alignment horizontal="center" vertical="top"/>
    </xf>
    <xf numFmtId="49" fontId="33" fillId="0" borderId="10" xfId="0" applyNumberFormat="1" applyFont="1" applyFill="1" applyBorder="1" applyAlignment="1">
      <alignment horizontal="center" vertical="top"/>
    </xf>
    <xf numFmtId="0" fontId="33" fillId="0" borderId="10" xfId="0" applyFont="1" applyFill="1" applyBorder="1" applyAlignment="1">
      <alignment horizontal="left" vertical="top" wrapText="1"/>
    </xf>
    <xf numFmtId="0" fontId="33" fillId="0" borderId="10" xfId="0" applyFont="1" applyFill="1" applyBorder="1" applyAlignment="1">
      <alignment horizontal="justify" wrapText="1"/>
    </xf>
    <xf numFmtId="0" fontId="11" fillId="0" borderId="10" xfId="0" applyFont="1" applyBorder="1" applyAlignment="1">
      <alignment horizontal="left" wrapText="1"/>
    </xf>
    <xf numFmtId="0" fontId="33" fillId="0" borderId="10" xfId="0" applyFont="1" applyBorder="1" applyAlignment="1">
      <alignment vertical="top" wrapText="1"/>
    </xf>
    <xf numFmtId="49" fontId="33" fillId="0" borderId="10" xfId="0" applyNumberFormat="1" applyFont="1" applyBorder="1" applyAlignment="1">
      <alignment horizontal="center" vertical="center"/>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1" fontId="33" fillId="0" borderId="10" xfId="0" applyNumberFormat="1" applyFont="1" applyFill="1" applyBorder="1" applyAlignment="1">
      <alignment horizontal="right" wrapText="1"/>
    </xf>
    <xf numFmtId="1" fontId="33" fillId="0" borderId="10" xfId="0" applyNumberFormat="1" applyFont="1" applyFill="1" applyBorder="1" applyAlignment="1">
      <alignment/>
    </xf>
    <xf numFmtId="1" fontId="33" fillId="0" borderId="10" xfId="0" applyNumberFormat="1" applyFont="1" applyFill="1" applyBorder="1" applyAlignment="1">
      <alignment/>
    </xf>
    <xf numFmtId="49" fontId="33" fillId="0" borderId="10" xfId="0" applyNumberFormat="1" applyFont="1" applyFill="1" applyBorder="1" applyAlignment="1">
      <alignment horizontal="center" vertical="center"/>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0" xfId="0" applyFont="1" applyAlignment="1">
      <alignment horizontal="left"/>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1" xfId="0" applyFill="1" applyBorder="1" applyAlignment="1">
      <alignment horizontal="center"/>
    </xf>
    <xf numFmtId="0" fontId="0" fillId="0" borderId="11" xfId="0" applyFont="1" applyFill="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0" fillId="0" borderId="16" xfId="0" applyFont="1" applyBorder="1" applyAlignment="1">
      <alignment horizontal="center" vertical="center"/>
    </xf>
    <xf numFmtId="0" fontId="34"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F11">
            <v>20578353</v>
          </cell>
          <cell r="P11">
            <v>23974735</v>
          </cell>
        </row>
        <row r="13">
          <cell r="E13">
            <v>14675555</v>
          </cell>
          <cell r="F13">
            <v>14675555</v>
          </cell>
          <cell r="G13">
            <v>7524297</v>
          </cell>
          <cell r="H13">
            <v>1260997</v>
          </cell>
          <cell r="K13">
            <v>50411</v>
          </cell>
          <cell r="N13">
            <v>3082644</v>
          </cell>
          <cell r="O13">
            <v>3082644</v>
          </cell>
          <cell r="P13">
            <v>17808610</v>
          </cell>
        </row>
        <row r="15">
          <cell r="E15">
            <v>606132</v>
          </cell>
          <cell r="F15">
            <v>606132</v>
          </cell>
          <cell r="N15">
            <v>11800</v>
          </cell>
          <cell r="O15">
            <v>11800</v>
          </cell>
          <cell r="P15">
            <v>617932</v>
          </cell>
        </row>
        <row r="17">
          <cell r="E17">
            <v>0</v>
          </cell>
          <cell r="N17">
            <v>0</v>
          </cell>
          <cell r="P17">
            <v>0</v>
          </cell>
        </row>
        <row r="19">
          <cell r="N19">
            <v>0</v>
          </cell>
        </row>
        <row r="23">
          <cell r="P23">
            <v>16287</v>
          </cell>
        </row>
        <row r="24">
          <cell r="N24">
            <v>16287</v>
          </cell>
          <cell r="O24">
            <v>16287</v>
          </cell>
        </row>
        <row r="25">
          <cell r="P25">
            <v>235240</v>
          </cell>
        </row>
        <row r="26">
          <cell r="E26">
            <v>0</v>
          </cell>
          <cell r="K26">
            <v>235240</v>
          </cell>
        </row>
        <row r="28">
          <cell r="E28">
            <v>0</v>
          </cell>
        </row>
        <row r="31">
          <cell r="E31">
            <v>0</v>
          </cell>
        </row>
        <row r="32">
          <cell r="E32">
            <v>0</v>
          </cell>
        </row>
        <row r="33">
          <cell r="E33">
            <v>285870</v>
          </cell>
          <cell r="F33">
            <v>285870</v>
          </cell>
          <cell r="N33">
            <v>0</v>
          </cell>
        </row>
        <row r="34">
          <cell r="E34">
            <v>306507</v>
          </cell>
          <cell r="F34">
            <v>306507</v>
          </cell>
          <cell r="J34">
            <v>0</v>
          </cell>
          <cell r="P34">
            <v>306507</v>
          </cell>
        </row>
        <row r="35">
          <cell r="E35">
            <v>4664512</v>
          </cell>
          <cell r="F35">
            <v>4664512</v>
          </cell>
          <cell r="G35">
            <v>1956670</v>
          </cell>
          <cell r="H35">
            <v>109037</v>
          </cell>
        </row>
        <row r="36">
          <cell r="E36">
            <v>39777</v>
          </cell>
          <cell r="F36">
            <v>39777</v>
          </cell>
        </row>
        <row r="37">
          <cell r="P37">
            <v>1087426870</v>
          </cell>
        </row>
        <row r="39">
          <cell r="E39">
            <v>5588496</v>
          </cell>
          <cell r="F39">
            <v>5588496</v>
          </cell>
          <cell r="G39">
            <v>3722724</v>
          </cell>
          <cell r="H39">
            <v>375668</v>
          </cell>
          <cell r="N39">
            <v>0</v>
          </cell>
        </row>
        <row r="41">
          <cell r="E41">
            <v>276915241</v>
          </cell>
          <cell r="F41">
            <v>276915241</v>
          </cell>
          <cell r="G41">
            <v>137420609</v>
          </cell>
          <cell r="H41">
            <v>58106571</v>
          </cell>
          <cell r="J41">
            <v>31814420</v>
          </cell>
          <cell r="K41">
            <v>22313162</v>
          </cell>
          <cell r="L41">
            <v>136447</v>
          </cell>
          <cell r="M41">
            <v>17808</v>
          </cell>
          <cell r="N41">
            <v>9501258</v>
          </cell>
          <cell r="O41">
            <v>9501258</v>
          </cell>
        </row>
        <row r="43">
          <cell r="E43">
            <v>586375652</v>
          </cell>
          <cell r="F43">
            <v>586375652</v>
          </cell>
          <cell r="G43">
            <v>323743428</v>
          </cell>
          <cell r="H43">
            <v>104027067</v>
          </cell>
          <cell r="J43">
            <v>24898886</v>
          </cell>
          <cell r="K43">
            <v>15150433</v>
          </cell>
          <cell r="L43">
            <v>5532491</v>
          </cell>
          <cell r="M43">
            <v>286891</v>
          </cell>
          <cell r="N43">
            <v>9748453</v>
          </cell>
          <cell r="O43">
            <v>9569251</v>
          </cell>
        </row>
        <row r="45">
          <cell r="E45">
            <v>442813797</v>
          </cell>
          <cell r="F45">
            <v>442813797</v>
          </cell>
          <cell r="G45">
            <v>268528805</v>
          </cell>
          <cell r="H45">
            <v>73426127</v>
          </cell>
        </row>
        <row r="46">
          <cell r="E46">
            <v>8650926</v>
          </cell>
          <cell r="F46">
            <v>8650926</v>
          </cell>
          <cell r="G46">
            <v>5585962</v>
          </cell>
          <cell r="H46">
            <v>1054319</v>
          </cell>
          <cell r="K46">
            <v>28406</v>
          </cell>
          <cell r="M46">
            <v>51</v>
          </cell>
          <cell r="N46">
            <v>160050</v>
          </cell>
          <cell r="O46">
            <v>160050</v>
          </cell>
        </row>
        <row r="47">
          <cell r="E47">
            <v>7789304</v>
          </cell>
          <cell r="F47">
            <v>7789304</v>
          </cell>
          <cell r="G47">
            <v>4984362</v>
          </cell>
          <cell r="H47">
            <v>1054319</v>
          </cell>
        </row>
        <row r="48">
          <cell r="E48">
            <v>5462899</v>
          </cell>
          <cell r="G48">
            <v>4029167</v>
          </cell>
        </row>
        <row r="49">
          <cell r="E49">
            <v>4973599</v>
          </cell>
          <cell r="F49">
            <v>4973599</v>
          </cell>
          <cell r="G49">
            <v>3668367</v>
          </cell>
        </row>
        <row r="50">
          <cell r="E50">
            <v>35242385</v>
          </cell>
          <cell r="F50">
            <v>35242385</v>
          </cell>
          <cell r="G50">
            <v>19665986</v>
          </cell>
          <cell r="H50">
            <v>7631538</v>
          </cell>
          <cell r="K50">
            <v>387070</v>
          </cell>
          <cell r="L50">
            <v>103256</v>
          </cell>
          <cell r="M50">
            <v>7775</v>
          </cell>
          <cell r="N50">
            <v>600955</v>
          </cell>
          <cell r="O50">
            <v>600955</v>
          </cell>
        </row>
        <row r="52">
          <cell r="E52">
            <v>3750322</v>
          </cell>
          <cell r="F52">
            <v>3750322</v>
          </cell>
          <cell r="G52">
            <v>2556962</v>
          </cell>
          <cell r="H52">
            <v>169398</v>
          </cell>
          <cell r="K52">
            <v>0</v>
          </cell>
          <cell r="N52">
            <v>15000</v>
          </cell>
          <cell r="O52">
            <v>15000</v>
          </cell>
        </row>
        <row r="53">
          <cell r="E53">
            <v>1186513</v>
          </cell>
          <cell r="F53">
            <v>1186513</v>
          </cell>
          <cell r="G53">
            <v>647327</v>
          </cell>
          <cell r="H53">
            <v>32036</v>
          </cell>
          <cell r="N53">
            <v>17400</v>
          </cell>
          <cell r="O53">
            <v>17400</v>
          </cell>
        </row>
        <row r="54">
          <cell r="E54">
            <v>13761274</v>
          </cell>
          <cell r="F54">
            <v>13761274</v>
          </cell>
          <cell r="G54">
            <v>8697898</v>
          </cell>
          <cell r="H54">
            <v>866395</v>
          </cell>
          <cell r="K54">
            <v>25005</v>
          </cell>
          <cell r="N54">
            <v>197485</v>
          </cell>
          <cell r="O54">
            <v>197485</v>
          </cell>
        </row>
        <row r="55">
          <cell r="E55">
            <v>5484482</v>
          </cell>
          <cell r="F55">
            <v>5484482</v>
          </cell>
          <cell r="G55">
            <v>3089863</v>
          </cell>
          <cell r="H55">
            <v>612393</v>
          </cell>
          <cell r="K55">
            <v>428753</v>
          </cell>
          <cell r="N55">
            <v>136010</v>
          </cell>
          <cell r="O55">
            <v>136010</v>
          </cell>
        </row>
        <row r="56">
          <cell r="E56">
            <v>5142387</v>
          </cell>
          <cell r="F56">
            <v>5142387</v>
          </cell>
          <cell r="G56">
            <v>3159145</v>
          </cell>
          <cell r="H56">
            <v>655369</v>
          </cell>
          <cell r="N56">
            <v>104320</v>
          </cell>
          <cell r="O56">
            <v>104320</v>
          </cell>
        </row>
        <row r="57">
          <cell r="E57">
            <v>271500</v>
          </cell>
          <cell r="F57">
            <v>271500</v>
          </cell>
        </row>
        <row r="61">
          <cell r="E61">
            <v>0</v>
          </cell>
          <cell r="G61">
            <v>0</v>
          </cell>
          <cell r="H61">
            <v>0</v>
          </cell>
          <cell r="N61">
            <v>0</v>
          </cell>
          <cell r="O61">
            <v>0</v>
          </cell>
        </row>
        <row r="62">
          <cell r="E62">
            <v>0</v>
          </cell>
          <cell r="G62">
            <v>0</v>
          </cell>
        </row>
        <row r="63">
          <cell r="E63">
            <v>457550</v>
          </cell>
          <cell r="F63">
            <v>457550</v>
          </cell>
        </row>
        <row r="64">
          <cell r="E64">
            <v>7286783</v>
          </cell>
          <cell r="F64">
            <v>7286783</v>
          </cell>
        </row>
        <row r="66">
          <cell r="E66">
            <v>199537</v>
          </cell>
          <cell r="F66">
            <v>199537</v>
          </cell>
        </row>
        <row r="67">
          <cell r="E67">
            <v>70233</v>
          </cell>
          <cell r="F67">
            <v>70233</v>
          </cell>
        </row>
        <row r="68">
          <cell r="E68">
            <v>22733392</v>
          </cell>
          <cell r="F68">
            <v>22733392</v>
          </cell>
          <cell r="G68">
            <v>14131283</v>
          </cell>
          <cell r="H68">
            <v>2515313</v>
          </cell>
          <cell r="K68">
            <v>764440</v>
          </cell>
          <cell r="L68">
            <v>212550</v>
          </cell>
          <cell r="M68">
            <v>91547</v>
          </cell>
          <cell r="N68">
            <v>225400</v>
          </cell>
          <cell r="O68">
            <v>225400</v>
          </cell>
        </row>
        <row r="69">
          <cell r="E69">
            <v>6380619</v>
          </cell>
          <cell r="F69">
            <v>6380619</v>
          </cell>
          <cell r="G69">
            <v>1196619</v>
          </cell>
          <cell r="H69">
            <v>545758</v>
          </cell>
          <cell r="K69">
            <v>83640</v>
          </cell>
          <cell r="L69">
            <v>29172</v>
          </cell>
          <cell r="M69">
            <v>13836</v>
          </cell>
          <cell r="N69">
            <v>0</v>
          </cell>
        </row>
        <row r="70">
          <cell r="E70">
            <v>527907</v>
          </cell>
          <cell r="F70">
            <v>527907</v>
          </cell>
          <cell r="G70">
            <v>284542</v>
          </cell>
          <cell r="H70">
            <v>137310</v>
          </cell>
          <cell r="K70">
            <v>47760</v>
          </cell>
          <cell r="L70">
            <v>29250</v>
          </cell>
          <cell r="M70">
            <v>4117</v>
          </cell>
        </row>
        <row r="74">
          <cell r="N74">
            <v>37851827</v>
          </cell>
          <cell r="O74">
            <v>37851827</v>
          </cell>
        </row>
        <row r="78">
          <cell r="O78">
            <v>2807169</v>
          </cell>
        </row>
        <row r="79">
          <cell r="O79">
            <v>250000</v>
          </cell>
        </row>
        <row r="81">
          <cell r="E81">
            <v>326276</v>
          </cell>
        </row>
        <row r="83">
          <cell r="E83">
            <v>24500</v>
          </cell>
          <cell r="F83">
            <v>24500</v>
          </cell>
          <cell r="J83">
            <v>6000</v>
          </cell>
          <cell r="N83">
            <v>6000</v>
          </cell>
          <cell r="O83">
            <v>6000</v>
          </cell>
          <cell r="P83">
            <v>30500</v>
          </cell>
        </row>
        <row r="85">
          <cell r="E85">
            <v>0</v>
          </cell>
          <cell r="K85">
            <v>98000</v>
          </cell>
          <cell r="N85">
            <v>540000</v>
          </cell>
        </row>
        <row r="88">
          <cell r="E88">
            <v>100000</v>
          </cell>
          <cell r="F88">
            <v>100000</v>
          </cell>
        </row>
        <row r="89">
          <cell r="P89">
            <v>705518921</v>
          </cell>
        </row>
        <row r="91">
          <cell r="E91">
            <v>1520930</v>
          </cell>
          <cell r="F91">
            <v>1520930</v>
          </cell>
          <cell r="G91">
            <v>831443</v>
          </cell>
          <cell r="H91">
            <v>132114</v>
          </cell>
          <cell r="N91">
            <v>106365</v>
          </cell>
          <cell r="O91">
            <v>106365</v>
          </cell>
        </row>
        <row r="93">
          <cell r="E93">
            <v>405990825</v>
          </cell>
          <cell r="F93">
            <v>405990825</v>
          </cell>
          <cell r="G93">
            <v>231560829</v>
          </cell>
          <cell r="H93">
            <v>55050365</v>
          </cell>
          <cell r="J93">
            <v>47501382</v>
          </cell>
          <cell r="K93">
            <v>9901906</v>
          </cell>
          <cell r="L93">
            <v>2436144</v>
          </cell>
          <cell r="M93">
            <v>1618860</v>
          </cell>
          <cell r="N93">
            <v>37599476</v>
          </cell>
          <cell r="O93">
            <v>37208191</v>
          </cell>
        </row>
        <row r="95">
          <cell r="E95">
            <v>355277756</v>
          </cell>
          <cell r="F95">
            <v>355277756</v>
          </cell>
          <cell r="G95">
            <v>207345128</v>
          </cell>
          <cell r="H95">
            <v>55050365</v>
          </cell>
        </row>
        <row r="96">
          <cell r="E96">
            <v>54549923</v>
          </cell>
          <cell r="F96">
            <v>54549923</v>
          </cell>
          <cell r="G96">
            <v>30750207</v>
          </cell>
          <cell r="H96">
            <v>10058286</v>
          </cell>
          <cell r="J96">
            <v>2945731</v>
          </cell>
          <cell r="K96">
            <v>184482</v>
          </cell>
          <cell r="N96">
            <v>2761249</v>
          </cell>
          <cell r="O96">
            <v>2761249</v>
          </cell>
        </row>
        <row r="97">
          <cell r="E97">
            <v>47584318</v>
          </cell>
          <cell r="F97">
            <v>47584318</v>
          </cell>
          <cell r="G97">
            <v>27596037</v>
          </cell>
          <cell r="H97">
            <v>10058286</v>
          </cell>
        </row>
        <row r="98">
          <cell r="E98">
            <v>4549940</v>
          </cell>
          <cell r="F98">
            <v>4549940</v>
          </cell>
          <cell r="G98">
            <v>2798632</v>
          </cell>
          <cell r="H98">
            <v>237115</v>
          </cell>
          <cell r="J98">
            <v>4400</v>
          </cell>
          <cell r="N98">
            <v>4400</v>
          </cell>
          <cell r="O98">
            <v>4400</v>
          </cell>
        </row>
        <row r="100">
          <cell r="E100">
            <v>3608193</v>
          </cell>
          <cell r="F100">
            <v>3608193</v>
          </cell>
          <cell r="G100">
            <v>2482178</v>
          </cell>
          <cell r="H100">
            <v>237115</v>
          </cell>
        </row>
        <row r="101">
          <cell r="E101">
            <v>21712901</v>
          </cell>
          <cell r="F101">
            <v>21712901</v>
          </cell>
          <cell r="G101">
            <v>12422498</v>
          </cell>
          <cell r="H101">
            <v>1851494</v>
          </cell>
          <cell r="J101">
            <v>9319388</v>
          </cell>
          <cell r="K101">
            <v>8760483</v>
          </cell>
          <cell r="L101">
            <v>4834684</v>
          </cell>
          <cell r="M101">
            <v>744075</v>
          </cell>
          <cell r="N101">
            <v>558905</v>
          </cell>
          <cell r="O101">
            <v>233010</v>
          </cell>
        </row>
        <row r="102">
          <cell r="E102">
            <v>16711708</v>
          </cell>
          <cell r="F102">
            <v>16711708</v>
          </cell>
          <cell r="G102">
            <v>10939004</v>
          </cell>
          <cell r="H102">
            <v>1851494</v>
          </cell>
        </row>
        <row r="103">
          <cell r="E103">
            <v>358391</v>
          </cell>
          <cell r="F103">
            <v>358391</v>
          </cell>
          <cell r="G103">
            <v>239258</v>
          </cell>
          <cell r="H103">
            <v>27816</v>
          </cell>
          <cell r="J103">
            <v>0</v>
          </cell>
        </row>
        <row r="104">
          <cell r="E104">
            <v>317185</v>
          </cell>
          <cell r="F104">
            <v>317185</v>
          </cell>
          <cell r="G104">
            <v>212318</v>
          </cell>
          <cell r="H104">
            <v>27816</v>
          </cell>
        </row>
        <row r="105">
          <cell r="E105">
            <v>103712410</v>
          </cell>
          <cell r="F105">
            <v>103712410</v>
          </cell>
          <cell r="G105">
            <v>59517896</v>
          </cell>
          <cell r="H105">
            <v>9345168</v>
          </cell>
          <cell r="J105">
            <v>7570822</v>
          </cell>
          <cell r="K105">
            <v>2103370</v>
          </cell>
          <cell r="L105">
            <v>566011</v>
          </cell>
          <cell r="M105">
            <v>78464</v>
          </cell>
          <cell r="N105">
            <v>5467452</v>
          </cell>
          <cell r="O105">
            <v>5467452</v>
          </cell>
        </row>
        <row r="106">
          <cell r="E106">
            <v>83653340</v>
          </cell>
          <cell r="F106">
            <v>83653340</v>
          </cell>
          <cell r="G106">
            <v>52759227</v>
          </cell>
          <cell r="H106">
            <v>9345168</v>
          </cell>
        </row>
        <row r="107">
          <cell r="E107">
            <v>24106902</v>
          </cell>
          <cell r="F107">
            <v>24106902</v>
          </cell>
          <cell r="G107">
            <v>517575</v>
          </cell>
          <cell r="H107">
            <v>29289</v>
          </cell>
          <cell r="N107">
            <v>0</v>
          </cell>
        </row>
        <row r="108">
          <cell r="E108">
            <v>1124997</v>
          </cell>
          <cell r="F108">
            <v>1124997</v>
          </cell>
          <cell r="G108">
            <v>635842</v>
          </cell>
          <cell r="H108">
            <v>75847</v>
          </cell>
          <cell r="J108">
            <v>0</v>
          </cell>
          <cell r="N108">
            <v>0</v>
          </cell>
        </row>
        <row r="109">
          <cell r="E109">
            <v>0</v>
          </cell>
          <cell r="J109">
            <v>0</v>
          </cell>
        </row>
        <row r="110">
          <cell r="E110">
            <v>3558168</v>
          </cell>
          <cell r="F110">
            <v>3558168</v>
          </cell>
          <cell r="J110">
            <v>0</v>
          </cell>
        </row>
        <row r="112">
          <cell r="N112">
            <v>16885446</v>
          </cell>
          <cell r="O112">
            <v>16885446</v>
          </cell>
        </row>
        <row r="118">
          <cell r="P118">
            <v>1148535249</v>
          </cell>
        </row>
        <row r="120">
          <cell r="E120">
            <v>34043798</v>
          </cell>
          <cell r="F120">
            <v>34043798</v>
          </cell>
          <cell r="G120">
            <v>22896242</v>
          </cell>
          <cell r="H120">
            <v>1294951</v>
          </cell>
          <cell r="N120">
            <v>1766140</v>
          </cell>
          <cell r="O120">
            <v>1766140</v>
          </cell>
        </row>
        <row r="122">
          <cell r="E122">
            <v>1285600</v>
          </cell>
          <cell r="F122">
            <v>1285600</v>
          </cell>
        </row>
        <row r="125">
          <cell r="E125">
            <v>248786493</v>
          </cell>
          <cell r="F125">
            <v>248786493</v>
          </cell>
        </row>
        <row r="127">
          <cell r="E127">
            <v>89445</v>
          </cell>
          <cell r="F127">
            <v>89445</v>
          </cell>
        </row>
        <row r="129">
          <cell r="E129">
            <v>1358330</v>
          </cell>
          <cell r="F129">
            <v>1358330</v>
          </cell>
          <cell r="N129">
            <v>124400</v>
          </cell>
          <cell r="O129">
            <v>124400</v>
          </cell>
        </row>
        <row r="131">
          <cell r="E131">
            <v>30532384</v>
          </cell>
          <cell r="F131">
            <v>30532384</v>
          </cell>
        </row>
        <row r="134">
          <cell r="E134">
            <v>5515</v>
          </cell>
          <cell r="F134">
            <v>5515</v>
          </cell>
        </row>
        <row r="137">
          <cell r="E137">
            <v>11017844</v>
          </cell>
          <cell r="F137">
            <v>11017844</v>
          </cell>
        </row>
        <row r="139">
          <cell r="E139">
            <v>6109</v>
          </cell>
          <cell r="F139">
            <v>6109</v>
          </cell>
        </row>
        <row r="141">
          <cell r="E141">
            <v>48000</v>
          </cell>
          <cell r="F141">
            <v>48000</v>
          </cell>
        </row>
        <row r="143">
          <cell r="E143">
            <v>3938000</v>
          </cell>
          <cell r="F143">
            <v>3938000</v>
          </cell>
        </row>
        <row r="145">
          <cell r="E145">
            <v>16018897</v>
          </cell>
          <cell r="F145">
            <v>16018897</v>
          </cell>
        </row>
        <row r="147">
          <cell r="E147">
            <v>36865</v>
          </cell>
          <cell r="F147">
            <v>36865</v>
          </cell>
        </row>
        <row r="149">
          <cell r="E149">
            <v>6830183</v>
          </cell>
          <cell r="F149">
            <v>6830183</v>
          </cell>
        </row>
        <row r="151">
          <cell r="E151">
            <v>7200000</v>
          </cell>
          <cell r="F151">
            <v>7200000</v>
          </cell>
        </row>
        <row r="153">
          <cell r="E153">
            <v>320600562</v>
          </cell>
          <cell r="F153">
            <v>320600562</v>
          </cell>
        </row>
        <row r="155">
          <cell r="E155">
            <v>25038520</v>
          </cell>
          <cell r="F155">
            <v>25038520</v>
          </cell>
        </row>
        <row r="157">
          <cell r="E157">
            <v>63713076</v>
          </cell>
          <cell r="F157">
            <v>63713076</v>
          </cell>
        </row>
        <row r="159">
          <cell r="E159">
            <v>9695907</v>
          </cell>
          <cell r="F159">
            <v>9695907</v>
          </cell>
        </row>
        <row r="161">
          <cell r="E161">
            <v>1001040</v>
          </cell>
          <cell r="F161">
            <v>1001040</v>
          </cell>
        </row>
        <row r="163">
          <cell r="E163">
            <v>28738150</v>
          </cell>
          <cell r="F163">
            <v>28738150</v>
          </cell>
        </row>
        <row r="165">
          <cell r="E165">
            <v>137751002</v>
          </cell>
          <cell r="F165">
            <v>137751002</v>
          </cell>
        </row>
        <row r="167">
          <cell r="E167">
            <v>158920</v>
          </cell>
          <cell r="F167">
            <v>158920</v>
          </cell>
        </row>
        <row r="169">
          <cell r="E169">
            <v>5409580</v>
          </cell>
          <cell r="F169">
            <v>5409580</v>
          </cell>
        </row>
        <row r="171">
          <cell r="E171">
            <v>16699790</v>
          </cell>
          <cell r="F171">
            <v>16699790</v>
          </cell>
        </row>
        <row r="173">
          <cell r="F173">
            <v>5910640</v>
          </cell>
        </row>
        <row r="175">
          <cell r="E175">
            <v>18746</v>
          </cell>
          <cell r="F175">
            <v>18746</v>
          </cell>
        </row>
        <row r="177">
          <cell r="E177">
            <v>2116634</v>
          </cell>
          <cell r="F177">
            <v>2116634</v>
          </cell>
          <cell r="G177">
            <v>1354585</v>
          </cell>
          <cell r="H177">
            <v>139136</v>
          </cell>
          <cell r="N177">
            <v>0</v>
          </cell>
        </row>
        <row r="178">
          <cell r="E178">
            <v>175106</v>
          </cell>
          <cell r="F178">
            <v>175106</v>
          </cell>
          <cell r="G178">
            <v>114515</v>
          </cell>
        </row>
        <row r="180">
          <cell r="E180">
            <v>0</v>
          </cell>
        </row>
        <row r="181">
          <cell r="E181">
            <v>19915654</v>
          </cell>
          <cell r="F181">
            <v>19915654</v>
          </cell>
          <cell r="G181">
            <v>11444422</v>
          </cell>
          <cell r="H181">
            <v>2087920</v>
          </cell>
          <cell r="K181">
            <v>153971</v>
          </cell>
          <cell r="L181">
            <v>88808</v>
          </cell>
          <cell r="N181">
            <v>1084808</v>
          </cell>
          <cell r="O181">
            <v>1084808</v>
          </cell>
        </row>
        <row r="182">
          <cell r="E182">
            <v>2655925</v>
          </cell>
          <cell r="F182">
            <v>2655925</v>
          </cell>
        </row>
        <row r="183">
          <cell r="E183">
            <v>1088380</v>
          </cell>
          <cell r="F183">
            <v>1088380</v>
          </cell>
          <cell r="O183">
            <v>0</v>
          </cell>
        </row>
        <row r="184">
          <cell r="E184">
            <v>85831042</v>
          </cell>
          <cell r="F184">
            <v>85831042</v>
          </cell>
        </row>
        <row r="187">
          <cell r="N187">
            <v>3809323</v>
          </cell>
          <cell r="O187">
            <v>3809323</v>
          </cell>
        </row>
        <row r="190">
          <cell r="E190">
            <v>5733320</v>
          </cell>
          <cell r="F190">
            <v>5733320</v>
          </cell>
        </row>
        <row r="192">
          <cell r="E192">
            <v>1222900</v>
          </cell>
          <cell r="F192">
            <v>1222900</v>
          </cell>
        </row>
        <row r="194">
          <cell r="E194">
            <v>3829300</v>
          </cell>
          <cell r="F194">
            <v>3829300</v>
          </cell>
        </row>
        <row r="196">
          <cell r="E196">
            <v>43094950</v>
          </cell>
          <cell r="F196">
            <v>43094950</v>
          </cell>
        </row>
        <row r="210">
          <cell r="P210">
            <v>3431167</v>
          </cell>
        </row>
        <row r="212">
          <cell r="E212">
            <v>3323167</v>
          </cell>
          <cell r="F212">
            <v>3323167</v>
          </cell>
          <cell r="G212">
            <v>2204937</v>
          </cell>
          <cell r="H212">
            <v>137634</v>
          </cell>
          <cell r="N212">
            <v>108000</v>
          </cell>
          <cell r="O212">
            <v>108000</v>
          </cell>
        </row>
        <row r="215">
          <cell r="P215">
            <v>973085</v>
          </cell>
        </row>
        <row r="217">
          <cell r="E217">
            <v>973085</v>
          </cell>
          <cell r="F217">
            <v>973085</v>
          </cell>
          <cell r="G217">
            <v>605328</v>
          </cell>
          <cell r="H217">
            <v>39754</v>
          </cell>
          <cell r="N217">
            <v>0</v>
          </cell>
        </row>
        <row r="218">
          <cell r="P218">
            <v>92408158</v>
          </cell>
        </row>
        <row r="220">
          <cell r="E220">
            <v>960902</v>
          </cell>
          <cell r="F220">
            <v>960902</v>
          </cell>
          <cell r="G220">
            <v>646188</v>
          </cell>
          <cell r="H220">
            <v>65437</v>
          </cell>
        </row>
        <row r="222">
          <cell r="E222">
            <v>4926044</v>
          </cell>
          <cell r="F222">
            <v>4926044</v>
          </cell>
          <cell r="N222">
            <v>75227</v>
          </cell>
          <cell r="O222">
            <v>75227</v>
          </cell>
        </row>
        <row r="223">
          <cell r="E223">
            <v>15612695</v>
          </cell>
          <cell r="F223">
            <v>15612695</v>
          </cell>
          <cell r="G223">
            <v>8933839</v>
          </cell>
          <cell r="H223">
            <v>1367884</v>
          </cell>
          <cell r="K223">
            <v>6500</v>
          </cell>
          <cell r="M223">
            <v>2088</v>
          </cell>
          <cell r="N223">
            <v>832843</v>
          </cell>
          <cell r="O223">
            <v>832843</v>
          </cell>
        </row>
        <row r="224">
          <cell r="E224">
            <v>10404018</v>
          </cell>
          <cell r="F224">
            <v>10404018</v>
          </cell>
          <cell r="G224">
            <v>5056739</v>
          </cell>
          <cell r="H224">
            <v>2594212</v>
          </cell>
          <cell r="K224">
            <v>1611562</v>
          </cell>
          <cell r="L224">
            <v>482944</v>
          </cell>
          <cell r="M224">
            <v>330026</v>
          </cell>
          <cell r="N224">
            <v>2419277</v>
          </cell>
          <cell r="O224">
            <v>2401277</v>
          </cell>
        </row>
        <row r="225">
          <cell r="E225">
            <v>46404050</v>
          </cell>
          <cell r="F225">
            <v>46404050</v>
          </cell>
          <cell r="G225">
            <v>32691107</v>
          </cell>
          <cell r="H225">
            <v>1550026</v>
          </cell>
          <cell r="K225">
            <v>3700848</v>
          </cell>
          <cell r="L225">
            <v>2222604</v>
          </cell>
          <cell r="M225">
            <v>507275</v>
          </cell>
          <cell r="N225">
            <v>410625</v>
          </cell>
          <cell r="O225">
            <v>410625</v>
          </cell>
        </row>
        <row r="228">
          <cell r="E228">
            <v>1231380</v>
          </cell>
          <cell r="F228">
            <v>1231380</v>
          </cell>
        </row>
        <row r="229">
          <cell r="O229">
            <v>51000</v>
          </cell>
        </row>
        <row r="231">
          <cell r="E231">
            <v>0</v>
          </cell>
          <cell r="N231">
            <v>172519</v>
          </cell>
          <cell r="O231">
            <v>172519</v>
          </cell>
        </row>
        <row r="239">
          <cell r="E239">
            <v>0</v>
          </cell>
          <cell r="G239">
            <v>0</v>
          </cell>
          <cell r="J239">
            <v>0</v>
          </cell>
          <cell r="N239">
            <v>0</v>
          </cell>
          <cell r="O239">
            <v>0</v>
          </cell>
        </row>
        <row r="240">
          <cell r="P240">
            <v>5352645</v>
          </cell>
        </row>
        <row r="242">
          <cell r="E242">
            <v>2900545</v>
          </cell>
          <cell r="F242">
            <v>2900545</v>
          </cell>
          <cell r="G242">
            <v>1858152</v>
          </cell>
          <cell r="H242">
            <v>94531</v>
          </cell>
          <cell r="N242">
            <v>0</v>
          </cell>
        </row>
        <row r="244">
          <cell r="N244">
            <v>1261552</v>
          </cell>
          <cell r="O244">
            <v>1261552</v>
          </cell>
        </row>
        <row r="246">
          <cell r="E246">
            <v>624000</v>
          </cell>
          <cell r="F246">
            <v>624000</v>
          </cell>
        </row>
        <row r="251">
          <cell r="E251">
            <v>566548</v>
          </cell>
          <cell r="F251">
            <v>566548</v>
          </cell>
        </row>
        <row r="253">
          <cell r="P253">
            <v>630069435</v>
          </cell>
        </row>
        <row r="255">
          <cell r="E255">
            <v>4510314</v>
          </cell>
          <cell r="F255">
            <v>4510314</v>
          </cell>
          <cell r="G255">
            <v>2825824</v>
          </cell>
          <cell r="H255">
            <v>250944</v>
          </cell>
          <cell r="N255">
            <v>0</v>
          </cell>
          <cell r="P255">
            <v>4510314</v>
          </cell>
        </row>
        <row r="257">
          <cell r="E257">
            <v>221900</v>
          </cell>
          <cell r="F257">
            <v>221900</v>
          </cell>
          <cell r="P257">
            <v>221900</v>
          </cell>
        </row>
        <row r="259">
          <cell r="E259">
            <v>35031682</v>
          </cell>
          <cell r="F259">
            <v>35031682</v>
          </cell>
          <cell r="P259">
            <v>35031682</v>
          </cell>
        </row>
        <row r="268">
          <cell r="E268">
            <v>0</v>
          </cell>
          <cell r="N268">
            <v>224991173</v>
          </cell>
          <cell r="O268">
            <v>224991173</v>
          </cell>
          <cell r="P268">
            <v>224991173</v>
          </cell>
        </row>
        <row r="269">
          <cell r="E269">
            <v>0</v>
          </cell>
          <cell r="P269">
            <v>0</v>
          </cell>
        </row>
        <row r="270">
          <cell r="O270">
            <v>2005589</v>
          </cell>
        </row>
        <row r="273">
          <cell r="E273">
            <v>59131444</v>
          </cell>
          <cell r="F273">
            <v>59131444</v>
          </cell>
          <cell r="N273">
            <v>2083465</v>
          </cell>
          <cell r="O273">
            <v>2083465</v>
          </cell>
          <cell r="P273">
            <v>61214909</v>
          </cell>
        </row>
        <row r="276">
          <cell r="E276">
            <v>0</v>
          </cell>
          <cell r="N276">
            <v>71785314</v>
          </cell>
          <cell r="O276">
            <v>71785314</v>
          </cell>
          <cell r="P276">
            <v>71785314</v>
          </cell>
        </row>
        <row r="277">
          <cell r="N277">
            <v>3870326</v>
          </cell>
          <cell r="O277">
            <v>3870326</v>
          </cell>
          <cell r="P277">
            <v>3870326</v>
          </cell>
        </row>
        <row r="278">
          <cell r="N278">
            <v>0</v>
          </cell>
        </row>
        <row r="280">
          <cell r="E280">
            <v>92475694</v>
          </cell>
          <cell r="F280">
            <v>92475694</v>
          </cell>
          <cell r="K280">
            <v>372678</v>
          </cell>
          <cell r="N280">
            <v>32711930</v>
          </cell>
          <cell r="O280">
            <v>32711930</v>
          </cell>
          <cell r="P280">
            <v>125560302</v>
          </cell>
        </row>
        <row r="283">
          <cell r="N283">
            <v>56396870</v>
          </cell>
          <cell r="O283">
            <v>56396870</v>
          </cell>
        </row>
        <row r="285">
          <cell r="E285">
            <v>0</v>
          </cell>
          <cell r="N285">
            <v>3823526</v>
          </cell>
          <cell r="O285">
            <v>3823526</v>
          </cell>
        </row>
        <row r="287">
          <cell r="K287">
            <v>0</v>
          </cell>
          <cell r="N287">
            <v>864192</v>
          </cell>
        </row>
        <row r="289">
          <cell r="P289">
            <v>39793338</v>
          </cell>
        </row>
        <row r="290">
          <cell r="E290">
            <v>20000</v>
          </cell>
          <cell r="F290">
            <v>20000</v>
          </cell>
          <cell r="N290">
            <v>0</v>
          </cell>
        </row>
        <row r="291">
          <cell r="E291">
            <v>38500000</v>
          </cell>
          <cell r="F291">
            <v>38500000</v>
          </cell>
        </row>
        <row r="292">
          <cell r="E292">
            <v>93500</v>
          </cell>
          <cell r="F292">
            <v>93500</v>
          </cell>
        </row>
        <row r="293">
          <cell r="E293">
            <v>405053</v>
          </cell>
          <cell r="F293">
            <v>405053</v>
          </cell>
        </row>
        <row r="294">
          <cell r="E294">
            <v>0</v>
          </cell>
        </row>
        <row r="295">
          <cell r="N295">
            <v>609606</v>
          </cell>
          <cell r="O295">
            <v>609606</v>
          </cell>
        </row>
        <row r="296">
          <cell r="E296">
            <v>165179</v>
          </cell>
          <cell r="F296">
            <v>165179</v>
          </cell>
        </row>
        <row r="298">
          <cell r="P298">
            <v>4021732</v>
          </cell>
        </row>
        <row r="300">
          <cell r="E300">
            <v>3891055</v>
          </cell>
          <cell r="F300">
            <v>3891055</v>
          </cell>
          <cell r="G300">
            <v>2104922</v>
          </cell>
          <cell r="H300">
            <v>202195</v>
          </cell>
          <cell r="N300">
            <v>0</v>
          </cell>
        </row>
        <row r="307">
          <cell r="E307">
            <v>106241</v>
          </cell>
          <cell r="F307">
            <v>106241</v>
          </cell>
        </row>
        <row r="308">
          <cell r="E308">
            <v>24436</v>
          </cell>
          <cell r="F308">
            <v>24436</v>
          </cell>
        </row>
        <row r="309">
          <cell r="P309">
            <v>6388720</v>
          </cell>
        </row>
        <row r="311">
          <cell r="E311">
            <v>3141718</v>
          </cell>
          <cell r="F311">
            <v>3141718</v>
          </cell>
          <cell r="G311">
            <v>1726862</v>
          </cell>
          <cell r="H311">
            <v>243046</v>
          </cell>
          <cell r="N311">
            <v>108516</v>
          </cell>
          <cell r="O311">
            <v>108516</v>
          </cell>
        </row>
        <row r="313">
          <cell r="O313">
            <v>887560</v>
          </cell>
        </row>
        <row r="316">
          <cell r="E316">
            <v>0</v>
          </cell>
        </row>
        <row r="317">
          <cell r="E317">
            <v>0</v>
          </cell>
          <cell r="O317">
            <v>72000</v>
          </cell>
        </row>
        <row r="318">
          <cell r="E318">
            <v>1735642</v>
          </cell>
          <cell r="F318">
            <v>1735642</v>
          </cell>
          <cell r="O318">
            <v>253730</v>
          </cell>
        </row>
        <row r="319">
          <cell r="E319">
            <v>189554</v>
          </cell>
          <cell r="F319">
            <v>189554</v>
          </cell>
        </row>
        <row r="320">
          <cell r="P320">
            <v>1005398</v>
          </cell>
        </row>
        <row r="322">
          <cell r="E322">
            <v>966050</v>
          </cell>
          <cell r="F322">
            <v>966050</v>
          </cell>
          <cell r="G322">
            <v>592002</v>
          </cell>
          <cell r="H322">
            <v>21921</v>
          </cell>
          <cell r="N322">
            <v>39348</v>
          </cell>
          <cell r="O322">
            <v>39348</v>
          </cell>
        </row>
        <row r="323">
          <cell r="P323">
            <v>1824694</v>
          </cell>
        </row>
        <row r="325">
          <cell r="E325">
            <v>1824694</v>
          </cell>
          <cell r="F325">
            <v>1824694</v>
          </cell>
          <cell r="G325">
            <v>1126734</v>
          </cell>
          <cell r="H325">
            <v>96033</v>
          </cell>
          <cell r="N325">
            <v>0</v>
          </cell>
        </row>
        <row r="328">
          <cell r="P328">
            <v>42952987</v>
          </cell>
        </row>
        <row r="330">
          <cell r="E330">
            <v>1198249</v>
          </cell>
          <cell r="F330">
            <v>1198249</v>
          </cell>
          <cell r="G330">
            <v>759828</v>
          </cell>
          <cell r="H330">
            <v>57405</v>
          </cell>
          <cell r="N330">
            <v>0</v>
          </cell>
        </row>
        <row r="332">
          <cell r="O332">
            <v>0</v>
          </cell>
        </row>
        <row r="334">
          <cell r="O334">
            <v>0</v>
          </cell>
        </row>
        <row r="336">
          <cell r="E336">
            <v>60000</v>
          </cell>
          <cell r="F336">
            <v>60000</v>
          </cell>
        </row>
        <row r="337">
          <cell r="E337">
            <v>416666</v>
          </cell>
          <cell r="F337">
            <v>416666</v>
          </cell>
          <cell r="N337">
            <v>11979308</v>
          </cell>
          <cell r="O337">
            <v>11279308</v>
          </cell>
        </row>
        <row r="339">
          <cell r="K339">
            <v>15000</v>
          </cell>
          <cell r="N339">
            <v>29283764</v>
          </cell>
        </row>
        <row r="342">
          <cell r="E342">
            <v>0</v>
          </cell>
        </row>
        <row r="344">
          <cell r="P344">
            <v>94843368</v>
          </cell>
        </row>
        <row r="346">
          <cell r="E346">
            <v>1252753</v>
          </cell>
          <cell r="F346">
            <v>1252753</v>
          </cell>
          <cell r="G346">
            <v>839473</v>
          </cell>
          <cell r="H346">
            <v>23616</v>
          </cell>
          <cell r="N346">
            <v>6986</v>
          </cell>
          <cell r="O346">
            <v>6986</v>
          </cell>
        </row>
        <row r="348">
          <cell r="E348">
            <v>0</v>
          </cell>
        </row>
        <row r="350">
          <cell r="E350">
            <v>2700000</v>
          </cell>
          <cell r="F350">
            <v>2700000</v>
          </cell>
          <cell r="N350">
            <v>143525</v>
          </cell>
          <cell r="O350">
            <v>143525</v>
          </cell>
        </row>
        <row r="352">
          <cell r="N352">
            <v>5504049</v>
          </cell>
          <cell r="O352">
            <v>5504049</v>
          </cell>
        </row>
        <row r="355">
          <cell r="E355">
            <v>3231924</v>
          </cell>
          <cell r="F355">
            <v>3231924</v>
          </cell>
          <cell r="N355">
            <v>11661651</v>
          </cell>
          <cell r="O355">
            <v>11661651</v>
          </cell>
        </row>
        <row r="356">
          <cell r="E356">
            <v>32800000</v>
          </cell>
          <cell r="F356">
            <v>32800000</v>
          </cell>
          <cell r="N356">
            <v>0</v>
          </cell>
        </row>
        <row r="358">
          <cell r="E358">
            <v>0</v>
          </cell>
          <cell r="N358">
            <v>37542480</v>
          </cell>
          <cell r="O358">
            <v>37542480</v>
          </cell>
        </row>
        <row r="361">
          <cell r="E361">
            <v>0</v>
          </cell>
        </row>
        <row r="365">
          <cell r="E365">
            <v>0</v>
          </cell>
          <cell r="F365">
            <v>0</v>
          </cell>
        </row>
        <row r="366">
          <cell r="P366">
            <v>11924316</v>
          </cell>
        </row>
        <row r="368">
          <cell r="E368">
            <v>2173077</v>
          </cell>
          <cell r="F368">
            <v>2173077</v>
          </cell>
          <cell r="G368">
            <v>1489336</v>
          </cell>
          <cell r="H368">
            <v>87784</v>
          </cell>
          <cell r="N368">
            <v>0</v>
          </cell>
        </row>
        <row r="370">
          <cell r="E370">
            <v>4527228</v>
          </cell>
          <cell r="F370">
            <v>4527228</v>
          </cell>
          <cell r="G370">
            <v>2033615</v>
          </cell>
          <cell r="H370">
            <v>16355</v>
          </cell>
          <cell r="K370">
            <v>82800</v>
          </cell>
          <cell r="L370">
            <v>32940</v>
          </cell>
          <cell r="M370">
            <v>0</v>
          </cell>
          <cell r="N370">
            <v>1256377</v>
          </cell>
          <cell r="O370">
            <v>1256377</v>
          </cell>
        </row>
        <row r="373">
          <cell r="E373">
            <v>3503324</v>
          </cell>
          <cell r="F373">
            <v>3503324</v>
          </cell>
          <cell r="G373">
            <v>2149291</v>
          </cell>
          <cell r="H373">
            <v>88729</v>
          </cell>
          <cell r="K373">
            <v>58122</v>
          </cell>
          <cell r="L373">
            <v>20967</v>
          </cell>
          <cell r="M373">
            <v>39</v>
          </cell>
          <cell r="N373">
            <v>323388</v>
          </cell>
          <cell r="O373">
            <v>274720</v>
          </cell>
        </row>
        <row r="374">
          <cell r="P374">
            <v>19499999</v>
          </cell>
        </row>
        <row r="376">
          <cell r="E376">
            <v>3018927</v>
          </cell>
          <cell r="F376">
            <v>3018927</v>
          </cell>
          <cell r="G376">
            <v>1938569</v>
          </cell>
          <cell r="H376">
            <v>111614</v>
          </cell>
          <cell r="N376">
            <v>158701</v>
          </cell>
          <cell r="O376">
            <v>158701</v>
          </cell>
        </row>
        <row r="381">
          <cell r="N381">
            <v>7178541</v>
          </cell>
          <cell r="O381">
            <v>7178541</v>
          </cell>
        </row>
        <row r="386">
          <cell r="N386">
            <v>9137740</v>
          </cell>
          <cell r="O386">
            <v>9137740</v>
          </cell>
        </row>
        <row r="388">
          <cell r="J388">
            <v>0</v>
          </cell>
          <cell r="N388">
            <v>0</v>
          </cell>
          <cell r="O388">
            <v>0</v>
          </cell>
        </row>
        <row r="391">
          <cell r="E391">
            <v>6090</v>
          </cell>
          <cell r="F391">
            <v>6090</v>
          </cell>
          <cell r="N391">
            <v>0</v>
          </cell>
        </row>
        <row r="392">
          <cell r="P392">
            <v>5985508</v>
          </cell>
        </row>
        <row r="394">
          <cell r="E394">
            <v>5945458</v>
          </cell>
          <cell r="F394">
            <v>5945458</v>
          </cell>
          <cell r="G394">
            <v>3783436</v>
          </cell>
          <cell r="H394">
            <v>383906</v>
          </cell>
          <cell r="N394">
            <v>0</v>
          </cell>
        </row>
        <row r="404">
          <cell r="E404">
            <v>40050</v>
          </cell>
          <cell r="F404">
            <v>40050</v>
          </cell>
        </row>
        <row r="405">
          <cell r="P405">
            <v>183029444</v>
          </cell>
        </row>
        <row r="407">
          <cell r="E407">
            <v>15300000</v>
          </cell>
        </row>
        <row r="408">
          <cell r="E408">
            <v>154912300</v>
          </cell>
          <cell r="F408">
            <v>154912300</v>
          </cell>
        </row>
        <row r="410">
          <cell r="J410">
            <v>7101544</v>
          </cell>
          <cell r="N410">
            <v>7101544</v>
          </cell>
          <cell r="O410">
            <v>7101544</v>
          </cell>
        </row>
        <row r="411">
          <cell r="F411">
            <v>930200</v>
          </cell>
          <cell r="O411">
            <v>4785400</v>
          </cell>
        </row>
        <row r="412">
          <cell r="P412">
            <v>6120094</v>
          </cell>
        </row>
        <row r="414">
          <cell r="E414">
            <v>4667222</v>
          </cell>
          <cell r="F414">
            <v>4667222</v>
          </cell>
          <cell r="G414">
            <v>2737969</v>
          </cell>
          <cell r="H414">
            <v>497578</v>
          </cell>
          <cell r="K414">
            <v>92124</v>
          </cell>
          <cell r="N414">
            <v>50756</v>
          </cell>
          <cell r="O414">
            <v>50756</v>
          </cell>
        </row>
        <row r="416">
          <cell r="E416">
            <v>7822</v>
          </cell>
          <cell r="F416">
            <v>7822</v>
          </cell>
        </row>
        <row r="418">
          <cell r="E418">
            <v>923329</v>
          </cell>
          <cell r="F418">
            <v>923329</v>
          </cell>
          <cell r="H418">
            <v>142934</v>
          </cell>
        </row>
        <row r="422">
          <cell r="E422">
            <v>0</v>
          </cell>
        </row>
        <row r="424">
          <cell r="N424">
            <v>0</v>
          </cell>
        </row>
        <row r="427">
          <cell r="E427">
            <v>198544</v>
          </cell>
          <cell r="F427">
            <v>198544</v>
          </cell>
        </row>
        <row r="428">
          <cell r="E428">
            <v>0</v>
          </cell>
        </row>
        <row r="429">
          <cell r="E429">
            <v>99550</v>
          </cell>
          <cell r="F429">
            <v>99550</v>
          </cell>
        </row>
        <row r="430">
          <cell r="E430">
            <v>0</v>
          </cell>
        </row>
        <row r="431">
          <cell r="E431">
            <v>12719</v>
          </cell>
          <cell r="F431">
            <v>12719</v>
          </cell>
        </row>
        <row r="432">
          <cell r="E432">
            <v>67550</v>
          </cell>
          <cell r="F432">
            <v>67550</v>
          </cell>
        </row>
        <row r="433">
          <cell r="E433">
            <v>478</v>
          </cell>
          <cell r="F433">
            <v>478</v>
          </cell>
        </row>
        <row r="434">
          <cell r="P434">
            <v>5440545</v>
          </cell>
        </row>
        <row r="436">
          <cell r="E436">
            <v>4312864</v>
          </cell>
          <cell r="F436">
            <v>4312864</v>
          </cell>
          <cell r="G436">
            <v>2648653</v>
          </cell>
          <cell r="H436">
            <v>256684</v>
          </cell>
          <cell r="N436">
            <v>0</v>
          </cell>
        </row>
        <row r="438">
          <cell r="E438">
            <v>498699</v>
          </cell>
          <cell r="F438">
            <v>498699</v>
          </cell>
          <cell r="K438">
            <v>52605</v>
          </cell>
          <cell r="N438">
            <v>0</v>
          </cell>
        </row>
        <row r="440">
          <cell r="N440">
            <v>438266</v>
          </cell>
          <cell r="O440">
            <v>438266</v>
          </cell>
        </row>
        <row r="442">
          <cell r="E442">
            <v>0</v>
          </cell>
        </row>
        <row r="444">
          <cell r="K444">
            <v>8680</v>
          </cell>
        </row>
        <row r="447">
          <cell r="E447">
            <v>14160</v>
          </cell>
          <cell r="F447">
            <v>14160</v>
          </cell>
        </row>
        <row r="448">
          <cell r="E448">
            <v>31950</v>
          </cell>
          <cell r="F448">
            <v>31950</v>
          </cell>
        </row>
        <row r="449">
          <cell r="E449">
            <v>0</v>
          </cell>
        </row>
        <row r="450">
          <cell r="E450">
            <v>1621</v>
          </cell>
          <cell r="F450">
            <v>1621</v>
          </cell>
        </row>
        <row r="451">
          <cell r="E451">
            <v>13470</v>
          </cell>
          <cell r="F451">
            <v>13470</v>
          </cell>
        </row>
        <row r="452">
          <cell r="E452">
            <v>0</v>
          </cell>
        </row>
        <row r="453">
          <cell r="E453">
            <v>68230</v>
          </cell>
          <cell r="F453">
            <v>68230</v>
          </cell>
        </row>
        <row r="455">
          <cell r="P455">
            <v>11629831</v>
          </cell>
        </row>
        <row r="457">
          <cell r="E457">
            <v>4375640</v>
          </cell>
          <cell r="F457">
            <v>4375640</v>
          </cell>
          <cell r="G457">
            <v>2529274</v>
          </cell>
          <cell r="H457">
            <v>508986</v>
          </cell>
          <cell r="K457">
            <v>22672</v>
          </cell>
          <cell r="N457">
            <v>106297</v>
          </cell>
          <cell r="O457">
            <v>106297</v>
          </cell>
        </row>
        <row r="459">
          <cell r="E459">
            <v>1101502</v>
          </cell>
          <cell r="F459">
            <v>1101502</v>
          </cell>
          <cell r="K459">
            <v>158034</v>
          </cell>
          <cell r="N459">
            <v>0</v>
          </cell>
        </row>
        <row r="461">
          <cell r="O461">
            <v>5562776</v>
          </cell>
        </row>
        <row r="463">
          <cell r="E463">
            <v>0</v>
          </cell>
        </row>
        <row r="465">
          <cell r="N465">
            <v>0</v>
          </cell>
        </row>
        <row r="468">
          <cell r="E468">
            <v>141782</v>
          </cell>
          <cell r="F468">
            <v>141782</v>
          </cell>
        </row>
        <row r="469">
          <cell r="E469">
            <v>0</v>
          </cell>
        </row>
        <row r="470">
          <cell r="E470">
            <v>43889</v>
          </cell>
          <cell r="F470">
            <v>43889</v>
          </cell>
        </row>
        <row r="471">
          <cell r="E471">
            <v>0</v>
          </cell>
        </row>
        <row r="472">
          <cell r="E472">
            <v>70277</v>
          </cell>
          <cell r="F472">
            <v>70277</v>
          </cell>
        </row>
        <row r="473">
          <cell r="E473">
            <v>46962</v>
          </cell>
          <cell r="F473">
            <v>46962</v>
          </cell>
        </row>
        <row r="474">
          <cell r="E474">
            <v>0</v>
          </cell>
        </row>
        <row r="475">
          <cell r="P475">
            <v>9336408</v>
          </cell>
        </row>
        <row r="477">
          <cell r="E477">
            <v>4186549</v>
          </cell>
          <cell r="F477">
            <v>4186549</v>
          </cell>
          <cell r="G477">
            <v>2581442</v>
          </cell>
          <cell r="H477">
            <v>363820</v>
          </cell>
          <cell r="K477">
            <v>1948</v>
          </cell>
          <cell r="N477">
            <v>56854</v>
          </cell>
          <cell r="O477">
            <v>56854</v>
          </cell>
        </row>
        <row r="479">
          <cell r="E479">
            <v>1012559</v>
          </cell>
          <cell r="F479">
            <v>1012559</v>
          </cell>
          <cell r="H479">
            <v>168371</v>
          </cell>
          <cell r="K479">
            <v>30000</v>
          </cell>
          <cell r="N479">
            <v>549324</v>
          </cell>
          <cell r="O479">
            <v>549324</v>
          </cell>
        </row>
        <row r="481">
          <cell r="O481">
            <v>3264198</v>
          </cell>
        </row>
        <row r="483">
          <cell r="E483">
            <v>0</v>
          </cell>
        </row>
        <row r="487">
          <cell r="E487">
            <v>0</v>
          </cell>
        </row>
        <row r="490">
          <cell r="E490">
            <v>146508</v>
          </cell>
          <cell r="F490">
            <v>146508</v>
          </cell>
        </row>
        <row r="491">
          <cell r="E491">
            <v>0</v>
          </cell>
        </row>
        <row r="492">
          <cell r="E492">
            <v>20991</v>
          </cell>
          <cell r="F492">
            <v>20991</v>
          </cell>
        </row>
        <row r="493">
          <cell r="E493">
            <v>0</v>
          </cell>
        </row>
        <row r="494">
          <cell r="E494">
            <v>16095</v>
          </cell>
          <cell r="F494">
            <v>16095</v>
          </cell>
        </row>
        <row r="495">
          <cell r="E495">
            <v>51382</v>
          </cell>
          <cell r="F495">
            <v>51382</v>
          </cell>
        </row>
        <row r="496">
          <cell r="E496">
            <v>0</v>
          </cell>
        </row>
        <row r="497">
          <cell r="P497">
            <v>8764932</v>
          </cell>
        </row>
        <row r="499">
          <cell r="E499">
            <v>4653135</v>
          </cell>
          <cell r="F499">
            <v>4653135</v>
          </cell>
          <cell r="G499">
            <v>2790155</v>
          </cell>
          <cell r="H499">
            <v>459985</v>
          </cell>
          <cell r="K499">
            <v>77629</v>
          </cell>
          <cell r="N499">
            <v>76561</v>
          </cell>
        </row>
        <row r="501">
          <cell r="E501">
            <v>0</v>
          </cell>
        </row>
        <row r="503">
          <cell r="E503">
            <v>887316</v>
          </cell>
          <cell r="F503">
            <v>887316</v>
          </cell>
          <cell r="N503">
            <v>0</v>
          </cell>
        </row>
        <row r="507">
          <cell r="N507">
            <v>2500000</v>
          </cell>
          <cell r="O507">
            <v>2500000</v>
          </cell>
        </row>
        <row r="509">
          <cell r="E509">
            <v>0</v>
          </cell>
        </row>
        <row r="511">
          <cell r="K511">
            <v>65650</v>
          </cell>
        </row>
        <row r="514">
          <cell r="E514">
            <v>321370</v>
          </cell>
          <cell r="F514">
            <v>321370</v>
          </cell>
        </row>
        <row r="515">
          <cell r="E515">
            <v>0</v>
          </cell>
        </row>
        <row r="516">
          <cell r="E516">
            <v>62592</v>
          </cell>
          <cell r="F516">
            <v>62592</v>
          </cell>
        </row>
        <row r="517">
          <cell r="E517">
            <v>0</v>
          </cell>
        </row>
        <row r="518">
          <cell r="E518">
            <v>0</v>
          </cell>
        </row>
        <row r="519">
          <cell r="E519">
            <v>21146</v>
          </cell>
          <cell r="F519">
            <v>21146</v>
          </cell>
        </row>
        <row r="520">
          <cell r="E520">
            <v>96149</v>
          </cell>
          <cell r="F520">
            <v>96149</v>
          </cell>
        </row>
        <row r="521">
          <cell r="E521">
            <v>3384</v>
          </cell>
          <cell r="F521">
            <v>3384</v>
          </cell>
        </row>
        <row r="522">
          <cell r="P522">
            <v>6433069</v>
          </cell>
        </row>
        <row r="524">
          <cell r="E524">
            <v>4696273</v>
          </cell>
          <cell r="F524">
            <v>4696273</v>
          </cell>
          <cell r="G524">
            <v>2717745</v>
          </cell>
          <cell r="H524">
            <v>563088</v>
          </cell>
          <cell r="K524">
            <v>69265</v>
          </cell>
          <cell r="N524">
            <v>0</v>
          </cell>
        </row>
        <row r="526">
          <cell r="E526">
            <v>923290</v>
          </cell>
          <cell r="F526">
            <v>923290</v>
          </cell>
          <cell r="H526">
            <v>875</v>
          </cell>
          <cell r="N526">
            <v>37398</v>
          </cell>
          <cell r="O526">
            <v>37398</v>
          </cell>
        </row>
        <row r="528">
          <cell r="N528">
            <v>449990</v>
          </cell>
          <cell r="O528">
            <v>449990</v>
          </cell>
        </row>
        <row r="530">
          <cell r="E530">
            <v>0</v>
          </cell>
        </row>
        <row r="532">
          <cell r="K532">
            <v>66434</v>
          </cell>
        </row>
        <row r="535">
          <cell r="E535">
            <v>94521</v>
          </cell>
          <cell r="F535">
            <v>94521</v>
          </cell>
        </row>
        <row r="537">
          <cell r="E537">
            <v>25366</v>
          </cell>
          <cell r="F537">
            <v>25366</v>
          </cell>
        </row>
        <row r="538">
          <cell r="E538">
            <v>0</v>
          </cell>
        </row>
        <row r="539">
          <cell r="E539">
            <v>0</v>
          </cell>
        </row>
        <row r="540">
          <cell r="E540">
            <v>20000</v>
          </cell>
          <cell r="F540">
            <v>20000</v>
          </cell>
        </row>
        <row r="541">
          <cell r="E541">
            <v>50532</v>
          </cell>
          <cell r="F541">
            <v>50532</v>
          </cell>
        </row>
        <row r="542">
          <cell r="E542">
            <v>0</v>
          </cell>
        </row>
        <row r="543">
          <cell r="P543">
            <v>6198055</v>
          </cell>
        </row>
        <row r="545">
          <cell r="E545">
            <v>4625893</v>
          </cell>
          <cell r="F545">
            <v>4625893</v>
          </cell>
          <cell r="G545">
            <v>2859857</v>
          </cell>
          <cell r="H545">
            <v>432932</v>
          </cell>
          <cell r="K545">
            <v>50285</v>
          </cell>
          <cell r="N545">
            <v>0</v>
          </cell>
        </row>
        <row r="547">
          <cell r="E547">
            <v>687883</v>
          </cell>
          <cell r="F547">
            <v>687883</v>
          </cell>
          <cell r="N547">
            <v>0</v>
          </cell>
        </row>
        <row r="549">
          <cell r="N549">
            <v>526000</v>
          </cell>
          <cell r="O549">
            <v>526000</v>
          </cell>
        </row>
        <row r="553">
          <cell r="E553">
            <v>0</v>
          </cell>
        </row>
        <row r="556">
          <cell r="E556">
            <v>132330</v>
          </cell>
          <cell r="F556">
            <v>132330</v>
          </cell>
        </row>
        <row r="557">
          <cell r="E557">
            <v>80000</v>
          </cell>
          <cell r="F557">
            <v>80000</v>
          </cell>
        </row>
        <row r="558">
          <cell r="E558">
            <v>0</v>
          </cell>
        </row>
        <row r="559">
          <cell r="E559">
            <v>0</v>
          </cell>
        </row>
        <row r="560">
          <cell r="E560">
            <v>20000</v>
          </cell>
          <cell r="F560">
            <v>20000</v>
          </cell>
        </row>
        <row r="561">
          <cell r="E561">
            <v>73630</v>
          </cell>
          <cell r="F561">
            <v>73630</v>
          </cell>
        </row>
        <row r="562">
          <cell r="E562">
            <v>2034</v>
          </cell>
          <cell r="F562">
            <v>2034</v>
          </cell>
        </row>
        <row r="563">
          <cell r="E563">
            <v>3374873253</v>
          </cell>
          <cell r="G563">
            <v>1006050477</v>
          </cell>
          <cell r="H563">
            <v>269340016</v>
          </cell>
          <cell r="I563">
            <v>0</v>
          </cell>
          <cell r="J563">
            <v>748216112</v>
          </cell>
          <cell r="K563">
            <v>67260028</v>
          </cell>
          <cell r="L563">
            <v>16728268</v>
          </cell>
          <cell r="M563">
            <v>3702912</v>
          </cell>
          <cell r="N563">
            <v>680956084</v>
          </cell>
          <cell r="O563">
            <v>648528517</v>
          </cell>
          <cell r="P563">
            <v>4123089365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493"/>
  <sheetViews>
    <sheetView showZeros="0" tabSelected="1" view="pageBreakPreview" zoomScale="75" zoomScaleNormal="75" zoomScaleSheetLayoutView="75" zoomScalePageLayoutView="0" workbookViewId="0" topLeftCell="E1">
      <selection activeCell="J2" sqref="J2:K2"/>
    </sheetView>
  </sheetViews>
  <sheetFormatPr defaultColWidth="9.00390625" defaultRowHeight="12.75"/>
  <cols>
    <col min="1" max="1" width="10.375" style="42" customWidth="1"/>
    <col min="2" max="3" width="10.625" style="58" customWidth="1"/>
    <col min="4" max="4" width="34.375" style="42" customWidth="1"/>
    <col min="5" max="6" width="15.25390625" style="42" customWidth="1"/>
    <col min="7" max="7" width="15.00390625" style="42" customWidth="1"/>
    <col min="8" max="9" width="14.375" style="42" customWidth="1"/>
    <col min="10" max="10" width="14.125" style="42" customWidth="1"/>
    <col min="11" max="11" width="13.25390625" style="42" bestFit="1" customWidth="1"/>
    <col min="12" max="12" width="14.125" style="42" customWidth="1"/>
    <col min="13" max="13" width="12.875" style="42" customWidth="1"/>
    <col min="14" max="14" width="14.25390625" style="42" customWidth="1"/>
    <col min="15" max="15" width="14.125" style="42" customWidth="1"/>
    <col min="16" max="16" width="15.625" style="42" customWidth="1"/>
    <col min="17" max="17" width="18.00390625" style="42" customWidth="1"/>
    <col min="18" max="18" width="11.625" style="42" bestFit="1" customWidth="1"/>
    <col min="19" max="16384" width="9.125" style="42" customWidth="1"/>
  </cols>
  <sheetData>
    <row r="1" spans="2:16" ht="48.75" customHeight="1">
      <c r="B1" s="43"/>
      <c r="C1" s="43"/>
      <c r="D1" s="44"/>
      <c r="E1" s="44"/>
      <c r="F1" s="44"/>
      <c r="G1" s="44"/>
      <c r="H1" s="44"/>
      <c r="I1" s="44"/>
      <c r="J1" s="230"/>
      <c r="K1" s="230"/>
      <c r="L1" s="170" t="s">
        <v>453</v>
      </c>
      <c r="O1" s="159"/>
      <c r="P1" s="159"/>
    </row>
    <row r="2" spans="2:16" ht="31.5">
      <c r="B2" s="43"/>
      <c r="C2" s="43"/>
      <c r="D2" s="44"/>
      <c r="E2" s="44"/>
      <c r="F2" s="44"/>
      <c r="G2" s="44"/>
      <c r="H2" s="44"/>
      <c r="I2" s="44"/>
      <c r="J2" s="230"/>
      <c r="K2" s="230"/>
      <c r="L2" s="170" t="s">
        <v>212</v>
      </c>
      <c r="O2" s="159"/>
      <c r="P2" s="159"/>
    </row>
    <row r="3" spans="2:16" ht="30" customHeight="1">
      <c r="B3" s="43"/>
      <c r="C3" s="43"/>
      <c r="D3" s="44"/>
      <c r="E3" s="44"/>
      <c r="F3" s="44"/>
      <c r="G3" s="44"/>
      <c r="H3" s="44"/>
      <c r="I3" s="44"/>
      <c r="J3" s="230"/>
      <c r="K3" s="230"/>
      <c r="L3" s="232" t="s">
        <v>120</v>
      </c>
      <c r="O3" s="157"/>
      <c r="P3" s="157"/>
    </row>
    <row r="4" spans="2:16" ht="32.25" customHeight="1">
      <c r="B4" s="226" t="s">
        <v>737</v>
      </c>
      <c r="C4" s="227"/>
      <c r="D4" s="227"/>
      <c r="E4" s="227"/>
      <c r="F4" s="227"/>
      <c r="G4" s="227"/>
      <c r="H4" s="227"/>
      <c r="I4" s="227"/>
      <c r="J4" s="227"/>
      <c r="K4" s="227"/>
      <c r="L4" s="227"/>
      <c r="M4" s="227"/>
      <c r="N4" s="227"/>
      <c r="O4" s="227"/>
      <c r="P4" s="228"/>
    </row>
    <row r="5" spans="2:16" ht="20.25" customHeight="1">
      <c r="B5" s="226" t="s">
        <v>738</v>
      </c>
      <c r="C5" s="227"/>
      <c r="D5" s="227"/>
      <c r="E5" s="227"/>
      <c r="F5" s="227"/>
      <c r="G5" s="227"/>
      <c r="H5" s="227"/>
      <c r="I5" s="227"/>
      <c r="J5" s="227"/>
      <c r="K5" s="227"/>
      <c r="L5" s="227"/>
      <c r="M5" s="227"/>
      <c r="N5" s="227"/>
      <c r="O5" s="227"/>
      <c r="P5" s="228"/>
    </row>
    <row r="6" spans="2:16" ht="14.25" customHeight="1">
      <c r="B6" s="45"/>
      <c r="C6" s="45"/>
      <c r="D6" s="46"/>
      <c r="E6" s="31"/>
      <c r="F6" s="31"/>
      <c r="G6" s="31"/>
      <c r="H6" s="31"/>
      <c r="I6" s="31"/>
      <c r="J6" s="31"/>
      <c r="K6" s="31"/>
      <c r="L6" s="31"/>
      <c r="M6" s="32"/>
      <c r="N6" s="32"/>
      <c r="O6" s="224" t="s">
        <v>736</v>
      </c>
      <c r="P6" s="225"/>
    </row>
    <row r="7" spans="1:16" ht="12.75">
      <c r="A7" s="205" t="s">
        <v>735</v>
      </c>
      <c r="B7" s="208" t="s">
        <v>734</v>
      </c>
      <c r="C7" s="208" t="s">
        <v>798</v>
      </c>
      <c r="D7" s="211" t="s">
        <v>528</v>
      </c>
      <c r="E7" s="216" t="s">
        <v>733</v>
      </c>
      <c r="F7" s="217"/>
      <c r="G7" s="217"/>
      <c r="H7" s="217"/>
      <c r="I7" s="218"/>
      <c r="J7" s="216" t="s">
        <v>732</v>
      </c>
      <c r="K7" s="229"/>
      <c r="L7" s="229"/>
      <c r="M7" s="229"/>
      <c r="N7" s="229"/>
      <c r="O7" s="229"/>
      <c r="P7" s="214" t="s">
        <v>185</v>
      </c>
    </row>
    <row r="8" spans="1:16" ht="12.75" customHeight="1">
      <c r="A8" s="206"/>
      <c r="B8" s="209"/>
      <c r="C8" s="209"/>
      <c r="D8" s="212"/>
      <c r="E8" s="214" t="s">
        <v>154</v>
      </c>
      <c r="F8" s="219" t="s">
        <v>728</v>
      </c>
      <c r="G8" s="222" t="s">
        <v>220</v>
      </c>
      <c r="H8" s="223"/>
      <c r="I8" s="219" t="s">
        <v>729</v>
      </c>
      <c r="J8" s="214" t="s">
        <v>154</v>
      </c>
      <c r="K8" s="219" t="s">
        <v>728</v>
      </c>
      <c r="L8" s="222" t="s">
        <v>220</v>
      </c>
      <c r="M8" s="223"/>
      <c r="N8" s="219" t="s">
        <v>729</v>
      </c>
      <c r="O8" s="158" t="s">
        <v>220</v>
      </c>
      <c r="P8" s="231"/>
    </row>
    <row r="9" spans="1:16" ht="73.5" customHeight="1">
      <c r="A9" s="207"/>
      <c r="B9" s="210"/>
      <c r="C9" s="210"/>
      <c r="D9" s="213"/>
      <c r="E9" s="215"/>
      <c r="F9" s="220"/>
      <c r="G9" s="80" t="s">
        <v>730</v>
      </c>
      <c r="H9" s="80" t="s">
        <v>731</v>
      </c>
      <c r="I9" s="220"/>
      <c r="J9" s="215"/>
      <c r="K9" s="220"/>
      <c r="L9" s="80" t="s">
        <v>730</v>
      </c>
      <c r="M9" s="80" t="s">
        <v>731</v>
      </c>
      <c r="N9" s="220"/>
      <c r="O9" s="80" t="s">
        <v>247</v>
      </c>
      <c r="P9" s="215"/>
    </row>
    <row r="10" spans="1:16" ht="11.25" customHeight="1">
      <c r="A10" s="37">
        <v>1</v>
      </c>
      <c r="B10" s="47">
        <v>2</v>
      </c>
      <c r="C10" s="47"/>
      <c r="D10" s="47">
        <v>3</v>
      </c>
      <c r="E10" s="47">
        <v>4</v>
      </c>
      <c r="F10" s="47">
        <v>5</v>
      </c>
      <c r="G10" s="47">
        <v>6</v>
      </c>
      <c r="H10" s="47">
        <v>7</v>
      </c>
      <c r="I10" s="47">
        <v>8</v>
      </c>
      <c r="J10" s="47">
        <v>9</v>
      </c>
      <c r="K10" s="47">
        <v>10</v>
      </c>
      <c r="L10" s="47">
        <v>11</v>
      </c>
      <c r="M10" s="47">
        <v>12</v>
      </c>
      <c r="N10" s="47">
        <v>13</v>
      </c>
      <c r="O10" s="47">
        <v>14</v>
      </c>
      <c r="P10" s="47">
        <v>15</v>
      </c>
    </row>
    <row r="11" spans="1:18" s="51" customFormat="1" ht="25.5">
      <c r="A11" s="83" t="s">
        <v>305</v>
      </c>
      <c r="B11" s="83" t="s">
        <v>475</v>
      </c>
      <c r="C11" s="83"/>
      <c r="D11" s="87" t="s">
        <v>276</v>
      </c>
      <c r="E11" s="48">
        <f>E12</f>
        <v>20578353</v>
      </c>
      <c r="F11" s="48">
        <f>'[1]Місто'!F11</f>
        <v>20578353</v>
      </c>
      <c r="G11" s="48">
        <f aca="true" t="shared" si="0" ref="G11:O11">G12</f>
        <v>9480967</v>
      </c>
      <c r="H11" s="48">
        <f t="shared" si="0"/>
        <v>1370034</v>
      </c>
      <c r="I11" s="48"/>
      <c r="J11" s="48">
        <f>J12</f>
        <v>3396382</v>
      </c>
      <c r="K11" s="48">
        <f t="shared" si="0"/>
        <v>285651</v>
      </c>
      <c r="L11" s="48">
        <f t="shared" si="0"/>
        <v>0</v>
      </c>
      <c r="M11" s="48">
        <f t="shared" si="0"/>
        <v>0</v>
      </c>
      <c r="N11" s="48">
        <f t="shared" si="0"/>
        <v>3110731</v>
      </c>
      <c r="O11" s="48">
        <f t="shared" si="0"/>
        <v>3110731</v>
      </c>
      <c r="P11" s="48">
        <f>P12</f>
        <v>23974735</v>
      </c>
      <c r="Q11" s="50">
        <f>P11-'[1]Місто'!P11</f>
        <v>0</v>
      </c>
      <c r="R11" s="50"/>
    </row>
    <row r="12" spans="1:18" s="54" customFormat="1" ht="25.5">
      <c r="A12" s="78" t="s">
        <v>306</v>
      </c>
      <c r="B12" s="78"/>
      <c r="C12" s="78"/>
      <c r="D12" s="65" t="s">
        <v>276</v>
      </c>
      <c r="E12" s="35">
        <f>E13+E15+E20+E22+E26</f>
        <v>20578353</v>
      </c>
      <c r="F12" s="35">
        <f aca="true" t="shared" si="1" ref="F12:P12">F13+F15+F20+F22+F26</f>
        <v>20578353</v>
      </c>
      <c r="G12" s="35">
        <f t="shared" si="1"/>
        <v>9480967</v>
      </c>
      <c r="H12" s="35">
        <f t="shared" si="1"/>
        <v>1370034</v>
      </c>
      <c r="I12" s="35">
        <f t="shared" si="1"/>
        <v>0</v>
      </c>
      <c r="J12" s="35">
        <f t="shared" si="1"/>
        <v>3396382</v>
      </c>
      <c r="K12" s="35">
        <f t="shared" si="1"/>
        <v>285651</v>
      </c>
      <c r="L12" s="35">
        <f t="shared" si="1"/>
        <v>0</v>
      </c>
      <c r="M12" s="35">
        <f t="shared" si="1"/>
        <v>0</v>
      </c>
      <c r="N12" s="35">
        <f t="shared" si="1"/>
        <v>3110731</v>
      </c>
      <c r="O12" s="35">
        <f t="shared" si="1"/>
        <v>3110731</v>
      </c>
      <c r="P12" s="35">
        <f t="shared" si="1"/>
        <v>23974735</v>
      </c>
      <c r="Q12" s="50"/>
      <c r="R12" s="53"/>
    </row>
    <row r="13" spans="1:18" s="54" customFormat="1" ht="12.75">
      <c r="A13" s="172" t="s">
        <v>27</v>
      </c>
      <c r="B13" s="172" t="s">
        <v>26</v>
      </c>
      <c r="C13" s="172"/>
      <c r="D13" s="191" t="s">
        <v>28</v>
      </c>
      <c r="E13" s="187">
        <f>E14</f>
        <v>14675555</v>
      </c>
      <c r="F13" s="187">
        <f aca="true" t="shared" si="2" ref="F13:P13">F14</f>
        <v>14675555</v>
      </c>
      <c r="G13" s="187">
        <f t="shared" si="2"/>
        <v>7524297</v>
      </c>
      <c r="H13" s="187">
        <f t="shared" si="2"/>
        <v>1260997</v>
      </c>
      <c r="I13" s="187">
        <f t="shared" si="2"/>
        <v>0</v>
      </c>
      <c r="J13" s="187">
        <f t="shared" si="2"/>
        <v>3133055</v>
      </c>
      <c r="K13" s="187">
        <f t="shared" si="2"/>
        <v>50411</v>
      </c>
      <c r="L13" s="187">
        <f t="shared" si="2"/>
        <v>0</v>
      </c>
      <c r="M13" s="187">
        <f t="shared" si="2"/>
        <v>0</v>
      </c>
      <c r="N13" s="187">
        <f t="shared" si="2"/>
        <v>3082644</v>
      </c>
      <c r="O13" s="187">
        <f t="shared" si="2"/>
        <v>3082644</v>
      </c>
      <c r="P13" s="187">
        <f t="shared" si="2"/>
        <v>17808610</v>
      </c>
      <c r="Q13" s="50"/>
      <c r="R13" s="53"/>
    </row>
    <row r="14" spans="1:18" ht="66" customHeight="1">
      <c r="A14" s="78" t="s">
        <v>781</v>
      </c>
      <c r="B14" s="37" t="s">
        <v>155</v>
      </c>
      <c r="C14" s="67" t="s">
        <v>799</v>
      </c>
      <c r="D14" s="68" t="s">
        <v>471</v>
      </c>
      <c r="E14" s="36">
        <f>'[1]Місто'!E13</f>
        <v>14675555</v>
      </c>
      <c r="F14" s="36">
        <f>'[1]Місто'!$F$13</f>
        <v>14675555</v>
      </c>
      <c r="G14" s="36">
        <f>'[1]Місто'!$G$13</f>
        <v>7524297</v>
      </c>
      <c r="H14" s="36">
        <f>'[1]Місто'!H13</f>
        <v>1260997</v>
      </c>
      <c r="I14" s="36"/>
      <c r="J14" s="36">
        <f>K14+N14</f>
        <v>3133055</v>
      </c>
      <c r="K14" s="36">
        <f>'[1]Місто'!K13</f>
        <v>50411</v>
      </c>
      <c r="L14" s="36">
        <f>'[1]Місто'!L13</f>
        <v>0</v>
      </c>
      <c r="M14" s="36">
        <f>'[1]Місто'!M13</f>
        <v>0</v>
      </c>
      <c r="N14" s="36">
        <f>'[1]Місто'!N13</f>
        <v>3082644</v>
      </c>
      <c r="O14" s="36">
        <f>'[1]Місто'!O13</f>
        <v>3082644</v>
      </c>
      <c r="P14" s="52">
        <f>E14+J14</f>
        <v>17808610</v>
      </c>
      <c r="Q14" s="50">
        <f>P14-'[1]Місто'!P13</f>
        <v>0</v>
      </c>
      <c r="R14" s="56"/>
    </row>
    <row r="15" spans="1:18" ht="12.75">
      <c r="A15" s="172" t="s">
        <v>841</v>
      </c>
      <c r="B15" s="173" t="s">
        <v>839</v>
      </c>
      <c r="C15" s="173"/>
      <c r="D15" s="174" t="s">
        <v>840</v>
      </c>
      <c r="E15" s="175">
        <f>E16</f>
        <v>606132</v>
      </c>
      <c r="F15" s="175">
        <f aca="true" t="shared" si="3" ref="F15:P15">F16</f>
        <v>606132</v>
      </c>
      <c r="G15" s="175">
        <f t="shared" si="3"/>
        <v>0</v>
      </c>
      <c r="H15" s="175">
        <f t="shared" si="3"/>
        <v>0</v>
      </c>
      <c r="I15" s="175">
        <f t="shared" si="3"/>
        <v>0</v>
      </c>
      <c r="J15" s="175">
        <f t="shared" si="3"/>
        <v>11800</v>
      </c>
      <c r="K15" s="175">
        <f t="shared" si="3"/>
        <v>0</v>
      </c>
      <c r="L15" s="175">
        <f t="shared" si="3"/>
        <v>0</v>
      </c>
      <c r="M15" s="175">
        <f t="shared" si="3"/>
        <v>0</v>
      </c>
      <c r="N15" s="175">
        <f t="shared" si="3"/>
        <v>11800</v>
      </c>
      <c r="O15" s="175">
        <f t="shared" si="3"/>
        <v>11800</v>
      </c>
      <c r="P15" s="175">
        <f t="shared" si="3"/>
        <v>617932</v>
      </c>
      <c r="Q15" s="50"/>
      <c r="R15" s="56"/>
    </row>
    <row r="16" spans="1:18" ht="26.25" customHeight="1">
      <c r="A16" s="172" t="s">
        <v>56</v>
      </c>
      <c r="B16" s="173"/>
      <c r="C16" s="173"/>
      <c r="D16" s="174" t="s">
        <v>57</v>
      </c>
      <c r="E16" s="175">
        <f>E17</f>
        <v>606132</v>
      </c>
      <c r="F16" s="175">
        <f aca="true" t="shared" si="4" ref="F16:P16">F17</f>
        <v>606132</v>
      </c>
      <c r="G16" s="175">
        <f t="shared" si="4"/>
        <v>0</v>
      </c>
      <c r="H16" s="175">
        <f t="shared" si="4"/>
        <v>0</v>
      </c>
      <c r="I16" s="175">
        <f t="shared" si="4"/>
        <v>0</v>
      </c>
      <c r="J16" s="175">
        <f t="shared" si="4"/>
        <v>11800</v>
      </c>
      <c r="K16" s="175">
        <f t="shared" si="4"/>
        <v>0</v>
      </c>
      <c r="L16" s="175">
        <f t="shared" si="4"/>
        <v>0</v>
      </c>
      <c r="M16" s="175">
        <f t="shared" si="4"/>
        <v>0</v>
      </c>
      <c r="N16" s="175">
        <f t="shared" si="4"/>
        <v>11800</v>
      </c>
      <c r="O16" s="175">
        <f t="shared" si="4"/>
        <v>11800</v>
      </c>
      <c r="P16" s="175">
        <f t="shared" si="4"/>
        <v>617932</v>
      </c>
      <c r="Q16" s="50"/>
      <c r="R16" s="56"/>
    </row>
    <row r="17" spans="1:18" ht="24.75" customHeight="1">
      <c r="A17" s="78" t="s">
        <v>546</v>
      </c>
      <c r="B17" s="37">
        <v>120201</v>
      </c>
      <c r="C17" s="67" t="s">
        <v>800</v>
      </c>
      <c r="D17" s="66" t="s">
        <v>307</v>
      </c>
      <c r="E17" s="36">
        <f>'[1]Місто'!E15</f>
        <v>606132</v>
      </c>
      <c r="F17" s="36">
        <f>'[1]Місто'!$F$15</f>
        <v>606132</v>
      </c>
      <c r="G17" s="36">
        <f>'[1]Місто'!G15</f>
        <v>0</v>
      </c>
      <c r="H17" s="36">
        <f>'[1]Місто'!H15</f>
        <v>0</v>
      </c>
      <c r="I17" s="36"/>
      <c r="J17" s="36">
        <f>K17+N17</f>
        <v>11800</v>
      </c>
      <c r="K17" s="36">
        <f>'[1]Місто'!K15</f>
        <v>0</v>
      </c>
      <c r="L17" s="36">
        <f>'[1]Місто'!L15</f>
        <v>0</v>
      </c>
      <c r="M17" s="36">
        <f>'[1]Місто'!M15</f>
        <v>0</v>
      </c>
      <c r="N17" s="36">
        <f>'[1]Місто'!N15</f>
        <v>11800</v>
      </c>
      <c r="O17" s="36">
        <f>'[1]Місто'!O15</f>
        <v>11800</v>
      </c>
      <c r="P17" s="52">
        <f aca="true" t="shared" si="5" ref="P17:P23">E17+J17</f>
        <v>617932</v>
      </c>
      <c r="Q17" s="50">
        <f>P17-'[1]Місто'!$P$15</f>
        <v>0</v>
      </c>
      <c r="R17" s="56"/>
    </row>
    <row r="18" spans="1:18" ht="26.25" customHeight="1" hidden="1">
      <c r="A18" s="78" t="s">
        <v>308</v>
      </c>
      <c r="B18" s="37" t="s">
        <v>210</v>
      </c>
      <c r="C18" s="37"/>
      <c r="D18" s="68" t="s">
        <v>309</v>
      </c>
      <c r="E18" s="36">
        <f>'[1]Місто'!E17</f>
        <v>0</v>
      </c>
      <c r="F18" s="36"/>
      <c r="G18" s="36">
        <f>'[1]Місто'!G17</f>
        <v>0</v>
      </c>
      <c r="H18" s="36">
        <f>'[1]Місто'!H17</f>
        <v>0</v>
      </c>
      <c r="I18" s="36"/>
      <c r="J18" s="36">
        <f>K18+N18</f>
        <v>0</v>
      </c>
      <c r="K18" s="36">
        <f>'[1]Місто'!K17</f>
        <v>0</v>
      </c>
      <c r="L18" s="36">
        <f>'[1]Місто'!L17</f>
        <v>0</v>
      </c>
      <c r="M18" s="36">
        <f>'[1]Місто'!M17</f>
        <v>0</v>
      </c>
      <c r="N18" s="36">
        <f>'[1]Місто'!N17</f>
        <v>0</v>
      </c>
      <c r="O18" s="36">
        <f>'[1]Місто'!O17</f>
        <v>0</v>
      </c>
      <c r="P18" s="52">
        <f t="shared" si="5"/>
        <v>0</v>
      </c>
      <c r="Q18" s="50">
        <f>P18-'[1]Місто'!$P$17</f>
        <v>0</v>
      </c>
      <c r="R18" s="56"/>
    </row>
    <row r="19" spans="1:18" ht="178.5" hidden="1">
      <c r="A19" s="78" t="s">
        <v>638</v>
      </c>
      <c r="B19" s="67" t="s">
        <v>483</v>
      </c>
      <c r="C19" s="67"/>
      <c r="D19" s="123" t="s">
        <v>484</v>
      </c>
      <c r="E19" s="36"/>
      <c r="F19" s="36"/>
      <c r="G19" s="36"/>
      <c r="H19" s="36"/>
      <c r="I19" s="36"/>
      <c r="J19" s="36">
        <f>K19+N19</f>
        <v>0</v>
      </c>
      <c r="K19" s="36"/>
      <c r="L19" s="36"/>
      <c r="M19" s="36"/>
      <c r="N19" s="36">
        <f>'[1]Місто'!$N$19</f>
        <v>0</v>
      </c>
      <c r="O19" s="36">
        <f>N19</f>
        <v>0</v>
      </c>
      <c r="P19" s="52">
        <f t="shared" si="5"/>
        <v>0</v>
      </c>
      <c r="Q19" s="50">
        <f>P19-'[1]Місто'!P15</f>
        <v>-617932</v>
      </c>
      <c r="R19" s="56"/>
    </row>
    <row r="20" spans="1:18" ht="25.5">
      <c r="A20" s="173" t="s">
        <v>843</v>
      </c>
      <c r="B20" s="173" t="s">
        <v>842</v>
      </c>
      <c r="C20" s="173"/>
      <c r="D20" s="177" t="s">
        <v>844</v>
      </c>
      <c r="E20" s="175"/>
      <c r="F20" s="175"/>
      <c r="G20" s="175"/>
      <c r="H20" s="175"/>
      <c r="I20" s="175"/>
      <c r="J20" s="175">
        <f>J21</f>
        <v>16287</v>
      </c>
      <c r="K20" s="175"/>
      <c r="L20" s="175"/>
      <c r="M20" s="175"/>
      <c r="N20" s="175">
        <f>N21</f>
        <v>16287</v>
      </c>
      <c r="O20" s="175">
        <f>O21</f>
        <v>16287</v>
      </c>
      <c r="P20" s="176">
        <f t="shared" si="5"/>
        <v>16287</v>
      </c>
      <c r="Q20" s="50"/>
      <c r="R20" s="56"/>
    </row>
    <row r="21" spans="1:18" ht="25.5">
      <c r="A21" s="67" t="s">
        <v>797</v>
      </c>
      <c r="B21" s="37" t="s">
        <v>218</v>
      </c>
      <c r="C21" s="67" t="s">
        <v>801</v>
      </c>
      <c r="D21" s="66" t="s">
        <v>398</v>
      </c>
      <c r="E21" s="36"/>
      <c r="F21" s="36"/>
      <c r="G21" s="36"/>
      <c r="H21" s="36"/>
      <c r="I21" s="36"/>
      <c r="J21" s="36">
        <f>K21+N21</f>
        <v>16287</v>
      </c>
      <c r="K21" s="36"/>
      <c r="L21" s="36"/>
      <c r="M21" s="36"/>
      <c r="N21" s="36">
        <f>'[1]Місто'!$N$24</f>
        <v>16287</v>
      </c>
      <c r="O21" s="36">
        <f>'[1]Місто'!$O$24</f>
        <v>16287</v>
      </c>
      <c r="P21" s="52">
        <f t="shared" si="5"/>
        <v>16287</v>
      </c>
      <c r="Q21" s="50"/>
      <c r="R21" s="56"/>
    </row>
    <row r="22" spans="1:18" ht="12.75">
      <c r="A22" s="172" t="s">
        <v>29</v>
      </c>
      <c r="B22" s="173" t="s">
        <v>221</v>
      </c>
      <c r="C22" s="173"/>
      <c r="D22" s="178" t="s">
        <v>222</v>
      </c>
      <c r="E22" s="175">
        <f>E23</f>
        <v>0</v>
      </c>
      <c r="F22" s="175">
        <f aca="true" t="shared" si="6" ref="F22:K22">F23</f>
        <v>0</v>
      </c>
      <c r="G22" s="175">
        <f t="shared" si="6"/>
        <v>0</v>
      </c>
      <c r="H22" s="175">
        <f t="shared" si="6"/>
        <v>0</v>
      </c>
      <c r="I22" s="175">
        <f t="shared" si="6"/>
        <v>0</v>
      </c>
      <c r="J22" s="175">
        <f t="shared" si="6"/>
        <v>235240</v>
      </c>
      <c r="K22" s="175">
        <f t="shared" si="6"/>
        <v>235240</v>
      </c>
      <c r="L22" s="175">
        <f>L23</f>
        <v>0</v>
      </c>
      <c r="M22" s="175">
        <f>M23</f>
        <v>0</v>
      </c>
      <c r="N22" s="175">
        <f>N23</f>
        <v>0</v>
      </c>
      <c r="O22" s="175">
        <f>O23</f>
        <v>0</v>
      </c>
      <c r="P22" s="175">
        <f>P23</f>
        <v>235240</v>
      </c>
      <c r="Q22" s="50"/>
      <c r="R22" s="56"/>
    </row>
    <row r="23" spans="1:18" ht="75.75" customHeight="1">
      <c r="A23" s="143" t="s">
        <v>746</v>
      </c>
      <c r="B23" s="129" t="s">
        <v>175</v>
      </c>
      <c r="C23" s="129"/>
      <c r="D23" s="134" t="s">
        <v>614</v>
      </c>
      <c r="E23" s="135"/>
      <c r="F23" s="135"/>
      <c r="G23" s="135"/>
      <c r="H23" s="135"/>
      <c r="I23" s="135"/>
      <c r="J23" s="135">
        <f aca="true" t="shared" si="7" ref="J23:O23">J24</f>
        <v>235240</v>
      </c>
      <c r="K23" s="135">
        <f t="shared" si="7"/>
        <v>235240</v>
      </c>
      <c r="L23" s="135">
        <f t="shared" si="7"/>
        <v>0</v>
      </c>
      <c r="M23" s="135">
        <f t="shared" si="7"/>
        <v>0</v>
      </c>
      <c r="N23" s="135">
        <f t="shared" si="7"/>
        <v>0</v>
      </c>
      <c r="O23" s="135">
        <f t="shared" si="7"/>
        <v>0</v>
      </c>
      <c r="P23" s="136">
        <f t="shared" si="5"/>
        <v>235240</v>
      </c>
      <c r="Q23" s="50"/>
      <c r="R23" s="56"/>
    </row>
    <row r="24" spans="1:18" ht="25.5">
      <c r="A24" s="78" t="s">
        <v>747</v>
      </c>
      <c r="B24" s="37" t="s">
        <v>175</v>
      </c>
      <c r="C24" s="67" t="s">
        <v>802</v>
      </c>
      <c r="D24" s="66" t="s">
        <v>310</v>
      </c>
      <c r="E24" s="36">
        <f>'[1]Місто'!E26</f>
        <v>0</v>
      </c>
      <c r="F24" s="36"/>
      <c r="G24" s="36">
        <f>'[1]Місто'!G26</f>
        <v>0</v>
      </c>
      <c r="H24" s="36">
        <f>'[1]Місто'!H26</f>
        <v>0</v>
      </c>
      <c r="I24" s="36"/>
      <c r="J24" s="36">
        <f>K24+N24</f>
        <v>235240</v>
      </c>
      <c r="K24" s="36">
        <f>'[1]Місто'!K26</f>
        <v>235240</v>
      </c>
      <c r="L24" s="36">
        <f>'[1]Місто'!L26</f>
        <v>0</v>
      </c>
      <c r="M24" s="36">
        <f>'[1]Місто'!M26</f>
        <v>0</v>
      </c>
      <c r="N24" s="36">
        <f>'[1]Місто'!N26</f>
        <v>0</v>
      </c>
      <c r="O24" s="36">
        <f>'[1]Місто'!O26</f>
        <v>0</v>
      </c>
      <c r="P24" s="52">
        <f>E24+J24</f>
        <v>235240</v>
      </c>
      <c r="Q24" s="50"/>
      <c r="R24" s="56"/>
    </row>
    <row r="25" spans="1:18" ht="57" customHeight="1" hidden="1">
      <c r="A25" s="78" t="s">
        <v>311</v>
      </c>
      <c r="B25" s="67" t="s">
        <v>186</v>
      </c>
      <c r="C25" s="67"/>
      <c r="D25" s="66" t="s">
        <v>312</v>
      </c>
      <c r="E25" s="36">
        <f>'[1]Місто'!E28</f>
        <v>0</v>
      </c>
      <c r="F25" s="36"/>
      <c r="G25" s="36">
        <f>'[1]Місто'!G28</f>
        <v>0</v>
      </c>
      <c r="H25" s="36">
        <f>'[1]Місто'!H28</f>
        <v>0</v>
      </c>
      <c r="I25" s="36"/>
      <c r="J25" s="36">
        <f>K25+N25</f>
        <v>0</v>
      </c>
      <c r="K25" s="36">
        <f>'[1]Місто'!K28</f>
        <v>0</v>
      </c>
      <c r="L25" s="36">
        <f>'[1]Місто'!L28</f>
        <v>0</v>
      </c>
      <c r="M25" s="36">
        <f>'[1]Місто'!M28</f>
        <v>0</v>
      </c>
      <c r="N25" s="36">
        <f>'[1]Місто'!N28</f>
        <v>0</v>
      </c>
      <c r="O25" s="36">
        <f>'[1]Місто'!O28</f>
        <v>0</v>
      </c>
      <c r="P25" s="52">
        <f>E25+J25</f>
        <v>0</v>
      </c>
      <c r="Q25" s="50"/>
      <c r="R25" s="56"/>
    </row>
    <row r="26" spans="1:18" ht="25.5">
      <c r="A26" s="172" t="s">
        <v>30</v>
      </c>
      <c r="B26" s="173" t="s">
        <v>860</v>
      </c>
      <c r="C26" s="173"/>
      <c r="D26" s="178" t="s">
        <v>861</v>
      </c>
      <c r="E26" s="175">
        <f>E27</f>
        <v>5296666</v>
      </c>
      <c r="F26" s="175">
        <f aca="true" t="shared" si="8" ref="F26:P26">F27</f>
        <v>5296666</v>
      </c>
      <c r="G26" s="175">
        <f t="shared" si="8"/>
        <v>1956670</v>
      </c>
      <c r="H26" s="175">
        <f t="shared" si="8"/>
        <v>109037</v>
      </c>
      <c r="I26" s="175">
        <f t="shared" si="8"/>
        <v>0</v>
      </c>
      <c r="J26" s="175">
        <f t="shared" si="8"/>
        <v>0</v>
      </c>
      <c r="K26" s="175">
        <f t="shared" si="8"/>
        <v>0</v>
      </c>
      <c r="L26" s="175">
        <f t="shared" si="8"/>
        <v>0</v>
      </c>
      <c r="M26" s="175">
        <f t="shared" si="8"/>
        <v>0</v>
      </c>
      <c r="N26" s="175">
        <f t="shared" si="8"/>
        <v>0</v>
      </c>
      <c r="O26" s="175">
        <f t="shared" si="8"/>
        <v>0</v>
      </c>
      <c r="P26" s="175">
        <f t="shared" si="8"/>
        <v>5296666</v>
      </c>
      <c r="Q26" s="50"/>
      <c r="R26" s="56"/>
    </row>
    <row r="27" spans="1:18" ht="15" customHeight="1">
      <c r="A27" s="143" t="s">
        <v>600</v>
      </c>
      <c r="B27" s="129" t="s">
        <v>176</v>
      </c>
      <c r="C27" s="129"/>
      <c r="D27" s="134" t="s">
        <v>597</v>
      </c>
      <c r="E27" s="135">
        <f>E28+E29+E30+E32+E31</f>
        <v>5296666</v>
      </c>
      <c r="F27" s="135">
        <f>F28+F29+F30+F32+F31</f>
        <v>5296666</v>
      </c>
      <c r="G27" s="135">
        <f>G28+G29+G30</f>
        <v>1956670</v>
      </c>
      <c r="H27" s="135">
        <f>H28+H29+H30</f>
        <v>109037</v>
      </c>
      <c r="I27" s="135"/>
      <c r="J27" s="135">
        <f>K27+N27</f>
        <v>0</v>
      </c>
      <c r="K27" s="135">
        <f>K28+K29+K30</f>
        <v>0</v>
      </c>
      <c r="L27" s="135">
        <f>L28+L29+L30</f>
        <v>0</v>
      </c>
      <c r="M27" s="135">
        <f>M28+M29+M30</f>
        <v>0</v>
      </c>
      <c r="N27" s="135">
        <f>N28+N29+N30</f>
        <v>0</v>
      </c>
      <c r="O27" s="135">
        <f>O28+O29+O30</f>
        <v>0</v>
      </c>
      <c r="P27" s="136">
        <f>E27+J27</f>
        <v>5296666</v>
      </c>
      <c r="Q27" s="50"/>
      <c r="R27" s="56"/>
    </row>
    <row r="28" spans="1:18" ht="51">
      <c r="A28" s="78" t="s">
        <v>591</v>
      </c>
      <c r="B28" s="67" t="s">
        <v>176</v>
      </c>
      <c r="C28" s="67" t="s">
        <v>802</v>
      </c>
      <c r="D28" s="66" t="s">
        <v>485</v>
      </c>
      <c r="E28" s="36">
        <f>'[1]Місто'!E33+'[1]Місто'!$E$36</f>
        <v>325647</v>
      </c>
      <c r="F28" s="36">
        <f>'[1]Місто'!$F$33+'[1]Місто'!$F$36</f>
        <v>325647</v>
      </c>
      <c r="G28" s="36">
        <f>'[1]Місто'!G33</f>
        <v>0</v>
      </c>
      <c r="H28" s="36">
        <f>'[1]Місто'!H33</f>
        <v>0</v>
      </c>
      <c r="I28" s="36"/>
      <c r="J28" s="36">
        <f>K28+N28</f>
        <v>0</v>
      </c>
      <c r="K28" s="36">
        <f>'[1]Місто'!K33</f>
        <v>0</v>
      </c>
      <c r="L28" s="36">
        <f>'[1]Місто'!L33</f>
        <v>0</v>
      </c>
      <c r="M28" s="36">
        <f>'[1]Місто'!M33</f>
        <v>0</v>
      </c>
      <c r="N28" s="36">
        <f>'[1]Місто'!N33</f>
        <v>0</v>
      </c>
      <c r="O28" s="36">
        <f>'[1]Місто'!O33</f>
        <v>0</v>
      </c>
      <c r="P28" s="52">
        <f>E28+J28</f>
        <v>325647</v>
      </c>
      <c r="Q28" s="50"/>
      <c r="R28" s="56"/>
    </row>
    <row r="29" spans="1:18" ht="120.75" customHeight="1">
      <c r="A29" s="78" t="s">
        <v>543</v>
      </c>
      <c r="B29" s="67" t="s">
        <v>176</v>
      </c>
      <c r="C29" s="67" t="s">
        <v>802</v>
      </c>
      <c r="D29" s="62" t="s">
        <v>535</v>
      </c>
      <c r="E29" s="69">
        <f>'[1]Місто'!E34</f>
        <v>306507</v>
      </c>
      <c r="F29" s="69">
        <f>'[1]Місто'!F34</f>
        <v>306507</v>
      </c>
      <c r="G29" s="69">
        <f>'[1]Місто'!G34</f>
        <v>0</v>
      </c>
      <c r="H29" s="69">
        <f>'[1]Місто'!H34</f>
        <v>0</v>
      </c>
      <c r="I29" s="69">
        <f>'[1]Місто'!I34</f>
        <v>0</v>
      </c>
      <c r="J29" s="69">
        <f>'[1]Місто'!J34</f>
        <v>0</v>
      </c>
      <c r="K29" s="69">
        <f>'[1]Місто'!K34</f>
        <v>0</v>
      </c>
      <c r="L29" s="69">
        <f>'[1]Місто'!L34</f>
        <v>0</v>
      </c>
      <c r="M29" s="69">
        <f>'[1]Місто'!M34</f>
        <v>0</v>
      </c>
      <c r="N29" s="69">
        <f>'[1]Місто'!N34</f>
        <v>0</v>
      </c>
      <c r="O29" s="69">
        <f>'[1]Місто'!O34</f>
        <v>0</v>
      </c>
      <c r="P29" s="69">
        <f>'[1]Місто'!P34</f>
        <v>306507</v>
      </c>
      <c r="Q29" s="50"/>
      <c r="R29" s="56"/>
    </row>
    <row r="30" spans="1:18" ht="51.75" customHeight="1">
      <c r="A30" s="78" t="s">
        <v>544</v>
      </c>
      <c r="B30" s="67" t="s">
        <v>176</v>
      </c>
      <c r="C30" s="67" t="s">
        <v>802</v>
      </c>
      <c r="D30" s="66" t="s">
        <v>314</v>
      </c>
      <c r="E30" s="36">
        <f>'[1]Місто'!E35</f>
        <v>4664512</v>
      </c>
      <c r="F30" s="36">
        <f>'[1]Місто'!$F$35</f>
        <v>4664512</v>
      </c>
      <c r="G30" s="36">
        <f>'[1]Місто'!$G$35</f>
        <v>1956670</v>
      </c>
      <c r="H30" s="36">
        <f>'[1]Місто'!H35</f>
        <v>109037</v>
      </c>
      <c r="I30" s="36"/>
      <c r="J30" s="36">
        <f>K30+N30</f>
        <v>0</v>
      </c>
      <c r="K30" s="36">
        <f>'[1]Місто'!K35</f>
        <v>0</v>
      </c>
      <c r="L30" s="36">
        <f>'[1]Місто'!L35</f>
        <v>0</v>
      </c>
      <c r="M30" s="36">
        <f>'[1]Місто'!M35</f>
        <v>0</v>
      </c>
      <c r="N30" s="36">
        <f>'[1]Місто'!N35</f>
        <v>0</v>
      </c>
      <c r="O30" s="36">
        <f>'[1]Місто'!O35</f>
        <v>0</v>
      </c>
      <c r="P30" s="52">
        <f>E30+J30</f>
        <v>4664512</v>
      </c>
      <c r="Q30" s="50"/>
      <c r="R30" s="56"/>
    </row>
    <row r="31" spans="1:18" s="108" customFormat="1" ht="63.75" hidden="1">
      <c r="A31" s="78" t="s">
        <v>687</v>
      </c>
      <c r="B31" s="40" t="s">
        <v>176</v>
      </c>
      <c r="C31" s="40"/>
      <c r="D31" s="133" t="s">
        <v>616</v>
      </c>
      <c r="E31" s="69">
        <f>'[1]Місто'!$E$31+'[1]Місто'!$E$32</f>
        <v>0</v>
      </c>
      <c r="F31" s="69"/>
      <c r="G31" s="105"/>
      <c r="H31" s="105"/>
      <c r="I31" s="105"/>
      <c r="J31" s="105"/>
      <c r="K31" s="105"/>
      <c r="L31" s="105"/>
      <c r="M31" s="105"/>
      <c r="N31" s="105"/>
      <c r="O31" s="105"/>
      <c r="P31" s="52">
        <f>E31+J31</f>
        <v>0</v>
      </c>
      <c r="Q31" s="50"/>
      <c r="R31" s="107"/>
    </row>
    <row r="32" spans="1:18" ht="56.25" customHeight="1" hidden="1">
      <c r="A32" s="78" t="s">
        <v>622</v>
      </c>
      <c r="B32" s="67" t="s">
        <v>176</v>
      </c>
      <c r="C32" s="67"/>
      <c r="D32" s="62" t="s">
        <v>500</v>
      </c>
      <c r="E32" s="36"/>
      <c r="F32" s="36"/>
      <c r="G32" s="36"/>
      <c r="H32" s="36"/>
      <c r="I32" s="36"/>
      <c r="J32" s="36"/>
      <c r="K32" s="36"/>
      <c r="L32" s="36"/>
      <c r="M32" s="36"/>
      <c r="N32" s="36"/>
      <c r="O32" s="36"/>
      <c r="P32" s="52"/>
      <c r="Q32" s="50">
        <f>P32-'[1]Місто'!P23</f>
        <v>-16287</v>
      </c>
      <c r="R32" s="56"/>
    </row>
    <row r="33" spans="1:18" s="108" customFormat="1" ht="23.25" customHeight="1" hidden="1">
      <c r="A33" s="103"/>
      <c r="B33" s="103"/>
      <c r="C33" s="103"/>
      <c r="D33" s="104"/>
      <c r="E33" s="105"/>
      <c r="F33" s="105"/>
      <c r="G33" s="105"/>
      <c r="H33" s="105"/>
      <c r="I33" s="105"/>
      <c r="J33" s="105"/>
      <c r="K33" s="105"/>
      <c r="L33" s="105"/>
      <c r="M33" s="105"/>
      <c r="N33" s="105"/>
      <c r="O33" s="105"/>
      <c r="P33" s="106">
        <f>E33+J33</f>
        <v>0</v>
      </c>
      <c r="Q33" s="50">
        <f>P33-'[1]Місто'!P25</f>
        <v>-235240</v>
      </c>
      <c r="R33" s="107"/>
    </row>
    <row r="34" spans="1:18" s="51" customFormat="1" ht="41.25" customHeight="1">
      <c r="A34" s="83" t="s">
        <v>315</v>
      </c>
      <c r="B34" s="83" t="s">
        <v>288</v>
      </c>
      <c r="C34" s="83"/>
      <c r="D34" s="84" t="s">
        <v>254</v>
      </c>
      <c r="E34" s="48">
        <f>E35</f>
        <v>985938874</v>
      </c>
      <c r="F34" s="48">
        <f aca="true" t="shared" si="9" ref="F34:O34">F35</f>
        <v>985938874</v>
      </c>
      <c r="G34" s="48">
        <f t="shared" si="9"/>
        <v>527931515</v>
      </c>
      <c r="H34" s="48">
        <f t="shared" si="9"/>
        <v>176729135</v>
      </c>
      <c r="I34" s="48">
        <f>I35</f>
        <v>0</v>
      </c>
      <c r="J34" s="48">
        <f t="shared" si="9"/>
        <v>101487996</v>
      </c>
      <c r="K34" s="48">
        <f t="shared" si="9"/>
        <v>39326669</v>
      </c>
      <c r="L34" s="48">
        <f t="shared" si="9"/>
        <v>6043166</v>
      </c>
      <c r="M34" s="48">
        <f t="shared" si="9"/>
        <v>422025</v>
      </c>
      <c r="N34" s="48">
        <f t="shared" si="9"/>
        <v>62161327</v>
      </c>
      <c r="O34" s="48">
        <f t="shared" si="9"/>
        <v>61442125</v>
      </c>
      <c r="P34" s="49">
        <f aca="true" t="shared" si="10" ref="P34:P57">E34+J34</f>
        <v>1087426870</v>
      </c>
      <c r="Q34" s="50">
        <f>P34-'[1]Місто'!$P$37</f>
        <v>0</v>
      </c>
      <c r="R34" s="50"/>
    </row>
    <row r="35" spans="1:18" ht="40.5" customHeight="1">
      <c r="A35" s="67" t="s">
        <v>316</v>
      </c>
      <c r="B35" s="37"/>
      <c r="C35" s="37"/>
      <c r="D35" s="55" t="s">
        <v>254</v>
      </c>
      <c r="E35" s="36">
        <f>E36+E38+E55+E58+E67+E71+E73+E75+E77</f>
        <v>985938874</v>
      </c>
      <c r="F35" s="36">
        <f aca="true" t="shared" si="11" ref="F35:P35">F36+F38+F55+F58+F67+F71+F73+F75+F77</f>
        <v>985938874</v>
      </c>
      <c r="G35" s="36">
        <f t="shared" si="11"/>
        <v>527931515</v>
      </c>
      <c r="H35" s="36">
        <f t="shared" si="11"/>
        <v>176729135</v>
      </c>
      <c r="I35" s="36">
        <f t="shared" si="11"/>
        <v>0</v>
      </c>
      <c r="J35" s="36">
        <f t="shared" si="11"/>
        <v>101487996</v>
      </c>
      <c r="K35" s="36">
        <f t="shared" si="11"/>
        <v>39326669</v>
      </c>
      <c r="L35" s="36">
        <f t="shared" si="11"/>
        <v>6043166</v>
      </c>
      <c r="M35" s="36">
        <f t="shared" si="11"/>
        <v>422025</v>
      </c>
      <c r="N35" s="36">
        <f t="shared" si="11"/>
        <v>62161327</v>
      </c>
      <c r="O35" s="36">
        <f t="shared" si="11"/>
        <v>61442125</v>
      </c>
      <c r="P35" s="36">
        <f t="shared" si="11"/>
        <v>1087426870</v>
      </c>
      <c r="Q35" s="50">
        <f>P34-P35</f>
        <v>0</v>
      </c>
      <c r="R35" s="56"/>
    </row>
    <row r="36" spans="1:18" ht="12.75">
      <c r="A36" s="173" t="s">
        <v>31</v>
      </c>
      <c r="B36" s="173" t="s">
        <v>26</v>
      </c>
      <c r="C36" s="173"/>
      <c r="D36" s="174" t="s">
        <v>28</v>
      </c>
      <c r="E36" s="175">
        <f>E37</f>
        <v>5588496</v>
      </c>
      <c r="F36" s="175">
        <f aca="true" t="shared" si="12" ref="F36:P36">F37</f>
        <v>5588496</v>
      </c>
      <c r="G36" s="175">
        <f t="shared" si="12"/>
        <v>3722724</v>
      </c>
      <c r="H36" s="175">
        <f t="shared" si="12"/>
        <v>375668</v>
      </c>
      <c r="I36" s="175">
        <f t="shared" si="12"/>
        <v>0</v>
      </c>
      <c r="J36" s="175">
        <f t="shared" si="12"/>
        <v>0</v>
      </c>
      <c r="K36" s="175">
        <f t="shared" si="12"/>
        <v>0</v>
      </c>
      <c r="L36" s="175">
        <f t="shared" si="12"/>
        <v>0</v>
      </c>
      <c r="M36" s="175">
        <f t="shared" si="12"/>
        <v>0</v>
      </c>
      <c r="N36" s="175">
        <f t="shared" si="12"/>
        <v>0</v>
      </c>
      <c r="O36" s="175">
        <f t="shared" si="12"/>
        <v>0</v>
      </c>
      <c r="P36" s="175">
        <f t="shared" si="12"/>
        <v>5588496</v>
      </c>
      <c r="Q36" s="50"/>
      <c r="R36" s="56"/>
    </row>
    <row r="37" spans="1:18" ht="25.5">
      <c r="A37" s="67" t="s">
        <v>122</v>
      </c>
      <c r="B37" s="37" t="s">
        <v>155</v>
      </c>
      <c r="C37" s="67" t="s">
        <v>799</v>
      </c>
      <c r="D37" s="68" t="s">
        <v>457</v>
      </c>
      <c r="E37" s="36">
        <f>'[1]Місто'!E39</f>
        <v>5588496</v>
      </c>
      <c r="F37" s="36">
        <f>'[1]Місто'!F39</f>
        <v>5588496</v>
      </c>
      <c r="G37" s="36">
        <f>'[1]Місто'!G39</f>
        <v>3722724</v>
      </c>
      <c r="H37" s="36">
        <f>'[1]Місто'!H39</f>
        <v>375668</v>
      </c>
      <c r="I37" s="36"/>
      <c r="J37" s="36">
        <f>K37+N37</f>
        <v>0</v>
      </c>
      <c r="K37" s="36">
        <f>'[1]Місто'!K39</f>
        <v>0</v>
      </c>
      <c r="L37" s="36">
        <f>'[1]Місто'!L39</f>
        <v>0</v>
      </c>
      <c r="M37" s="36">
        <f>'[1]Місто'!M39</f>
        <v>0</v>
      </c>
      <c r="N37" s="36">
        <f>'[1]Місто'!N39</f>
        <v>0</v>
      </c>
      <c r="O37" s="36">
        <f>'[1]Місто'!O39</f>
        <v>0</v>
      </c>
      <c r="P37" s="52">
        <f t="shared" si="10"/>
        <v>5588496</v>
      </c>
      <c r="Q37" s="50"/>
      <c r="R37" s="56"/>
    </row>
    <row r="38" spans="1:18" ht="12.75">
      <c r="A38" s="173" t="s">
        <v>846</v>
      </c>
      <c r="B38" s="173" t="s">
        <v>845</v>
      </c>
      <c r="C38" s="173"/>
      <c r="D38" s="174" t="s">
        <v>847</v>
      </c>
      <c r="E38" s="175">
        <f aca="true" t="shared" si="13" ref="E38:P38">E39+E40+E42+E44+E46+E47+E48+E49+E50+E51+E52</f>
        <v>942243581</v>
      </c>
      <c r="F38" s="175">
        <f t="shared" si="13"/>
        <v>942243581</v>
      </c>
      <c r="G38" s="175">
        <f t="shared" si="13"/>
        <v>508596347</v>
      </c>
      <c r="H38" s="175">
        <f t="shared" si="13"/>
        <v>173155086</v>
      </c>
      <c r="I38" s="175">
        <f t="shared" si="13"/>
        <v>0</v>
      </c>
      <c r="J38" s="175">
        <f t="shared" si="13"/>
        <v>58813760</v>
      </c>
      <c r="K38" s="175">
        <f t="shared" si="13"/>
        <v>38332829</v>
      </c>
      <c r="L38" s="175">
        <f t="shared" si="13"/>
        <v>5772194</v>
      </c>
      <c r="M38" s="175">
        <f t="shared" si="13"/>
        <v>312525</v>
      </c>
      <c r="N38" s="175">
        <f t="shared" si="13"/>
        <v>20480931</v>
      </c>
      <c r="O38" s="175">
        <f t="shared" si="13"/>
        <v>20301729</v>
      </c>
      <c r="P38" s="175">
        <f t="shared" si="13"/>
        <v>1001057341</v>
      </c>
      <c r="Q38" s="50"/>
      <c r="R38" s="56"/>
    </row>
    <row r="39" spans="1:18" ht="12.75">
      <c r="A39" s="67" t="s">
        <v>318</v>
      </c>
      <c r="B39" s="37" t="s">
        <v>179</v>
      </c>
      <c r="C39" s="67" t="s">
        <v>803</v>
      </c>
      <c r="D39" s="109" t="s">
        <v>317</v>
      </c>
      <c r="E39" s="36">
        <f>'[1]Місто'!E41</f>
        <v>276915241</v>
      </c>
      <c r="F39" s="36">
        <f>'[1]Місто'!F41</f>
        <v>276915241</v>
      </c>
      <c r="G39" s="36">
        <f>'[1]Місто'!G41</f>
        <v>137420609</v>
      </c>
      <c r="H39" s="36">
        <f>'[1]Місто'!H41</f>
        <v>58106571</v>
      </c>
      <c r="I39" s="36"/>
      <c r="J39" s="36">
        <f>'[1]Місто'!J41</f>
        <v>31814420</v>
      </c>
      <c r="K39" s="36">
        <f>'[1]Місто'!K41</f>
        <v>22313162</v>
      </c>
      <c r="L39" s="36">
        <f>'[1]Місто'!L41</f>
        <v>136447</v>
      </c>
      <c r="M39" s="36">
        <f>'[1]Місто'!M41</f>
        <v>17808</v>
      </c>
      <c r="N39" s="36">
        <f>'[1]Місто'!N41</f>
        <v>9501258</v>
      </c>
      <c r="O39" s="36">
        <f>'[1]Місто'!O41</f>
        <v>9501258</v>
      </c>
      <c r="P39" s="52">
        <f t="shared" si="10"/>
        <v>308729661</v>
      </c>
      <c r="Q39" s="50"/>
      <c r="R39" s="56"/>
    </row>
    <row r="40" spans="1:18" ht="91.5" customHeight="1">
      <c r="A40" s="67" t="s">
        <v>319</v>
      </c>
      <c r="B40" s="37" t="s">
        <v>156</v>
      </c>
      <c r="C40" s="67" t="s">
        <v>804</v>
      </c>
      <c r="D40" s="68" t="s">
        <v>320</v>
      </c>
      <c r="E40" s="36">
        <f>'[1]Місто'!E43</f>
        <v>586375652</v>
      </c>
      <c r="F40" s="36">
        <f>'[1]Місто'!F43</f>
        <v>586375652</v>
      </c>
      <c r="G40" s="36">
        <f>'[1]Місто'!G43</f>
        <v>323743428</v>
      </c>
      <c r="H40" s="36">
        <f>'[1]Місто'!H43</f>
        <v>104027067</v>
      </c>
      <c r="I40" s="36"/>
      <c r="J40" s="36">
        <f>'[1]Місто'!J43</f>
        <v>24898886</v>
      </c>
      <c r="K40" s="36">
        <f>'[1]Місто'!K43</f>
        <v>15150433</v>
      </c>
      <c r="L40" s="36">
        <f>'[1]Місто'!L43</f>
        <v>5532491</v>
      </c>
      <c r="M40" s="36">
        <f>'[1]Місто'!M43</f>
        <v>286891</v>
      </c>
      <c r="N40" s="36">
        <f>'[1]Місто'!N43</f>
        <v>9748453</v>
      </c>
      <c r="O40" s="36">
        <f>'[1]Місто'!O43</f>
        <v>9569251</v>
      </c>
      <c r="P40" s="52">
        <f t="shared" si="10"/>
        <v>611274538</v>
      </c>
      <c r="Q40" s="50"/>
      <c r="R40" s="56"/>
    </row>
    <row r="41" spans="1:18" ht="12.75">
      <c r="A41" s="67"/>
      <c r="B41" s="37"/>
      <c r="C41" s="37"/>
      <c r="D41" s="160" t="s">
        <v>739</v>
      </c>
      <c r="E41" s="36">
        <f>'[1]Місто'!E45</f>
        <v>442813797</v>
      </c>
      <c r="F41" s="36">
        <f>'[1]Місто'!F45</f>
        <v>442813797</v>
      </c>
      <c r="G41" s="36">
        <f>'[1]Місто'!G45</f>
        <v>268528805</v>
      </c>
      <c r="H41" s="36">
        <f>'[1]Місто'!H45</f>
        <v>73426127</v>
      </c>
      <c r="I41" s="36"/>
      <c r="J41" s="36"/>
      <c r="K41" s="36"/>
      <c r="L41" s="36"/>
      <c r="M41" s="36"/>
      <c r="N41" s="36"/>
      <c r="O41" s="36"/>
      <c r="P41" s="52">
        <f t="shared" si="10"/>
        <v>442813797</v>
      </c>
      <c r="Q41" s="50"/>
      <c r="R41" s="56"/>
    </row>
    <row r="42" spans="1:18" ht="25.5">
      <c r="A42" s="79">
        <v>1011030</v>
      </c>
      <c r="B42" s="79" t="s">
        <v>180</v>
      </c>
      <c r="C42" s="67" t="s">
        <v>804</v>
      </c>
      <c r="D42" s="110" t="s">
        <v>321</v>
      </c>
      <c r="E42" s="36">
        <f>'[1]Місто'!E46</f>
        <v>8650926</v>
      </c>
      <c r="F42" s="36">
        <f>'[1]Місто'!F46</f>
        <v>8650926</v>
      </c>
      <c r="G42" s="36">
        <f>'[1]Місто'!G46</f>
        <v>5585962</v>
      </c>
      <c r="H42" s="36">
        <f>'[1]Місто'!H46</f>
        <v>1054319</v>
      </c>
      <c r="I42" s="36"/>
      <c r="J42" s="36">
        <f>K42+N42</f>
        <v>188456</v>
      </c>
      <c r="K42" s="36">
        <f>'[1]Місто'!K46</f>
        <v>28406</v>
      </c>
      <c r="L42" s="36">
        <f>'[1]Місто'!L46</f>
        <v>0</v>
      </c>
      <c r="M42" s="36">
        <f>'[1]Місто'!M46</f>
        <v>51</v>
      </c>
      <c r="N42" s="36">
        <f>'[1]Місто'!N46</f>
        <v>160050</v>
      </c>
      <c r="O42" s="36">
        <f>'[1]Місто'!O46</f>
        <v>160050</v>
      </c>
      <c r="P42" s="52">
        <f t="shared" si="10"/>
        <v>8839382</v>
      </c>
      <c r="Q42" s="50"/>
      <c r="R42" s="56"/>
    </row>
    <row r="43" spans="1:18" ht="12.75">
      <c r="A43" s="79"/>
      <c r="B43" s="79"/>
      <c r="C43" s="79"/>
      <c r="D43" s="160" t="s">
        <v>739</v>
      </c>
      <c r="E43" s="36">
        <f>'[1]Місто'!E47</f>
        <v>7789304</v>
      </c>
      <c r="F43" s="36">
        <f>'[1]Місто'!F47</f>
        <v>7789304</v>
      </c>
      <c r="G43" s="36">
        <f>'[1]Місто'!G47</f>
        <v>4984362</v>
      </c>
      <c r="H43" s="36">
        <f>'[1]Місто'!H47</f>
        <v>1054319</v>
      </c>
      <c r="I43" s="36"/>
      <c r="J43" s="36"/>
      <c r="K43" s="36"/>
      <c r="L43" s="36"/>
      <c r="M43" s="36"/>
      <c r="N43" s="36"/>
      <c r="O43" s="36"/>
      <c r="P43" s="52">
        <f t="shared" si="10"/>
        <v>7789304</v>
      </c>
      <c r="Q43" s="50"/>
      <c r="R43" s="56"/>
    </row>
    <row r="44" spans="1:17" s="3" customFormat="1" ht="89.25">
      <c r="A44" s="8" t="s">
        <v>748</v>
      </c>
      <c r="B44" s="8" t="s">
        <v>181</v>
      </c>
      <c r="C44" s="8" t="s">
        <v>805</v>
      </c>
      <c r="D44" s="2" t="s">
        <v>322</v>
      </c>
      <c r="E44" s="26">
        <f>'[1]Місто'!$E$48</f>
        <v>5462899</v>
      </c>
      <c r="F44" s="26">
        <f>'[1]Місто'!$E$48</f>
        <v>5462899</v>
      </c>
      <c r="G44" s="26">
        <f>'[1]Місто'!G48</f>
        <v>4029167</v>
      </c>
      <c r="H44" s="26">
        <f>'[1]Місто'!H48</f>
        <v>0</v>
      </c>
      <c r="I44" s="26"/>
      <c r="J44" s="26">
        <f>K44+N44</f>
        <v>0</v>
      </c>
      <c r="K44" s="26">
        <f>'[1]Місто'!K48</f>
        <v>0</v>
      </c>
      <c r="L44" s="26">
        <f>'[1]Місто'!L48</f>
        <v>0</v>
      </c>
      <c r="M44" s="26">
        <f>'[1]Місто'!M48</f>
        <v>0</v>
      </c>
      <c r="N44" s="26">
        <f>'[1]Місто'!N48</f>
        <v>0</v>
      </c>
      <c r="O44" s="26">
        <f>'[1]Місто'!O48</f>
        <v>0</v>
      </c>
      <c r="P44" s="25">
        <f t="shared" si="10"/>
        <v>5462899</v>
      </c>
      <c r="Q44" s="50"/>
    </row>
    <row r="45" spans="1:17" s="3" customFormat="1" ht="12.75">
      <c r="A45" s="8"/>
      <c r="B45" s="8"/>
      <c r="C45" s="8"/>
      <c r="D45" s="160" t="s">
        <v>739</v>
      </c>
      <c r="E45" s="26">
        <f>'[1]Місто'!E49</f>
        <v>4973599</v>
      </c>
      <c r="F45" s="26">
        <f>'[1]Місто'!F49</f>
        <v>4973599</v>
      </c>
      <c r="G45" s="26">
        <f>'[1]Місто'!G49</f>
        <v>3668367</v>
      </c>
      <c r="H45" s="26">
        <f>'[1]Місто'!H49</f>
        <v>0</v>
      </c>
      <c r="I45" s="26"/>
      <c r="J45" s="26"/>
      <c r="K45" s="26"/>
      <c r="L45" s="26"/>
      <c r="M45" s="26"/>
      <c r="N45" s="26"/>
      <c r="O45" s="26"/>
      <c r="P45" s="25">
        <f t="shared" si="10"/>
        <v>4973599</v>
      </c>
      <c r="Q45" s="50"/>
    </row>
    <row r="46" spans="1:18" ht="51">
      <c r="A46" s="67" t="s">
        <v>749</v>
      </c>
      <c r="B46" s="37" t="s">
        <v>157</v>
      </c>
      <c r="C46" s="67" t="s">
        <v>806</v>
      </c>
      <c r="D46" s="68" t="s">
        <v>323</v>
      </c>
      <c r="E46" s="36">
        <f>'[1]Місто'!E50</f>
        <v>35242385</v>
      </c>
      <c r="F46" s="36">
        <f>'[1]Місто'!F50</f>
        <v>35242385</v>
      </c>
      <c r="G46" s="36">
        <f>'[1]Місто'!G50</f>
        <v>19665986</v>
      </c>
      <c r="H46" s="36">
        <f>'[1]Місто'!H50</f>
        <v>7631538</v>
      </c>
      <c r="I46" s="36"/>
      <c r="J46" s="36">
        <f aca="true" t="shared" si="14" ref="J46:J54">K46+N46</f>
        <v>988025</v>
      </c>
      <c r="K46" s="36">
        <f>'[1]Місто'!K50</f>
        <v>387070</v>
      </c>
      <c r="L46" s="36">
        <f>'[1]Місто'!L50</f>
        <v>103256</v>
      </c>
      <c r="M46" s="36">
        <f>'[1]Місто'!M50</f>
        <v>7775</v>
      </c>
      <c r="N46" s="36">
        <f>'[1]Місто'!N50</f>
        <v>600955</v>
      </c>
      <c r="O46" s="36">
        <f>'[1]Місто'!O50</f>
        <v>600955</v>
      </c>
      <c r="P46" s="52">
        <f t="shared" si="10"/>
        <v>36230410</v>
      </c>
      <c r="Q46" s="50"/>
      <c r="R46" s="56"/>
    </row>
    <row r="47" spans="1:18" ht="39.75" customHeight="1">
      <c r="A47" s="67" t="s">
        <v>324</v>
      </c>
      <c r="B47" s="37" t="s">
        <v>158</v>
      </c>
      <c r="C47" s="67" t="s">
        <v>807</v>
      </c>
      <c r="D47" s="68" t="s">
        <v>325</v>
      </c>
      <c r="E47" s="36">
        <f>'[1]Місто'!E52</f>
        <v>3750322</v>
      </c>
      <c r="F47" s="36">
        <f>'[1]Місто'!F52</f>
        <v>3750322</v>
      </c>
      <c r="G47" s="36">
        <f>'[1]Місто'!G52</f>
        <v>2556962</v>
      </c>
      <c r="H47" s="36">
        <f>'[1]Місто'!H52</f>
        <v>169398</v>
      </c>
      <c r="I47" s="36"/>
      <c r="J47" s="36">
        <f t="shared" si="14"/>
        <v>15000</v>
      </c>
      <c r="K47" s="36">
        <f>'[1]Місто'!K$52</f>
        <v>0</v>
      </c>
      <c r="L47" s="36">
        <f>'[1]Місто'!L$52</f>
        <v>0</v>
      </c>
      <c r="M47" s="36">
        <f>'[1]Місто'!M$52</f>
        <v>0</v>
      </c>
      <c r="N47" s="36">
        <f>'[1]Місто'!N$52</f>
        <v>15000</v>
      </c>
      <c r="O47" s="36">
        <f>'[1]Місто'!O$52</f>
        <v>15000</v>
      </c>
      <c r="P47" s="52">
        <f t="shared" si="10"/>
        <v>3765322</v>
      </c>
      <c r="Q47" s="50"/>
      <c r="R47" s="56"/>
    </row>
    <row r="48" spans="1:18" ht="51.75" customHeight="1">
      <c r="A48" s="67" t="s">
        <v>326</v>
      </c>
      <c r="B48" s="37" t="s">
        <v>243</v>
      </c>
      <c r="C48" s="67" t="s">
        <v>807</v>
      </c>
      <c r="D48" s="62" t="s">
        <v>327</v>
      </c>
      <c r="E48" s="36">
        <f>'[1]Місто'!E53</f>
        <v>1186513</v>
      </c>
      <c r="F48" s="36">
        <f>'[1]Місто'!F53</f>
        <v>1186513</v>
      </c>
      <c r="G48" s="36">
        <f>'[1]Місто'!G53</f>
        <v>647327</v>
      </c>
      <c r="H48" s="36">
        <f>'[1]Місто'!H53</f>
        <v>32036</v>
      </c>
      <c r="I48" s="36"/>
      <c r="J48" s="36">
        <f t="shared" si="14"/>
        <v>17400</v>
      </c>
      <c r="K48" s="36">
        <f>'[1]Місто'!K53</f>
        <v>0</v>
      </c>
      <c r="L48" s="36">
        <f>'[1]Місто'!L53</f>
        <v>0</v>
      </c>
      <c r="M48" s="36">
        <f>'[1]Місто'!M53</f>
        <v>0</v>
      </c>
      <c r="N48" s="36">
        <f>'[1]Місто'!N53</f>
        <v>17400</v>
      </c>
      <c r="O48" s="36">
        <f>'[1]Місто'!O53</f>
        <v>17400</v>
      </c>
      <c r="P48" s="52">
        <f t="shared" si="10"/>
        <v>1203913</v>
      </c>
      <c r="Q48" s="50"/>
      <c r="R48" s="56"/>
    </row>
    <row r="49" spans="1:18" ht="25.5">
      <c r="A49" s="67" t="s">
        <v>328</v>
      </c>
      <c r="B49" s="37" t="s">
        <v>159</v>
      </c>
      <c r="C49" s="67" t="s">
        <v>807</v>
      </c>
      <c r="D49" s="62" t="s">
        <v>329</v>
      </c>
      <c r="E49" s="36">
        <f>'[1]Місто'!E54</f>
        <v>13761274</v>
      </c>
      <c r="F49" s="36">
        <f>'[1]Місто'!F54</f>
        <v>13761274</v>
      </c>
      <c r="G49" s="36">
        <f>'[1]Місто'!G54</f>
        <v>8697898</v>
      </c>
      <c r="H49" s="36">
        <f>'[1]Місто'!H54</f>
        <v>866395</v>
      </c>
      <c r="I49" s="36"/>
      <c r="J49" s="36">
        <f t="shared" si="14"/>
        <v>222490</v>
      </c>
      <c r="K49" s="36">
        <f>'[1]Місто'!K54</f>
        <v>25005</v>
      </c>
      <c r="L49" s="36">
        <f>'[1]Місто'!L54</f>
        <v>0</v>
      </c>
      <c r="M49" s="36">
        <f>'[1]Місто'!M54</f>
        <v>0</v>
      </c>
      <c r="N49" s="36">
        <f>'[1]Місто'!N54</f>
        <v>197485</v>
      </c>
      <c r="O49" s="36">
        <f>'[1]Місто'!O54</f>
        <v>197485</v>
      </c>
      <c r="P49" s="52">
        <f t="shared" si="10"/>
        <v>13983764</v>
      </c>
      <c r="Q49" s="50"/>
      <c r="R49" s="56"/>
    </row>
    <row r="50" spans="1:18" ht="25.5">
      <c r="A50" s="67" t="s">
        <v>330</v>
      </c>
      <c r="B50" s="37" t="s">
        <v>160</v>
      </c>
      <c r="C50" s="67" t="s">
        <v>807</v>
      </c>
      <c r="D50" s="62" t="s">
        <v>331</v>
      </c>
      <c r="E50" s="36">
        <f>'[1]Місто'!E55</f>
        <v>5484482</v>
      </c>
      <c r="F50" s="36">
        <f>'[1]Місто'!F55</f>
        <v>5484482</v>
      </c>
      <c r="G50" s="36">
        <f>'[1]Місто'!G55</f>
        <v>3089863</v>
      </c>
      <c r="H50" s="36">
        <f>'[1]Місто'!H55</f>
        <v>612393</v>
      </c>
      <c r="I50" s="36"/>
      <c r="J50" s="36">
        <f t="shared" si="14"/>
        <v>564763</v>
      </c>
      <c r="K50" s="36">
        <f>'[1]Місто'!K55</f>
        <v>428753</v>
      </c>
      <c r="L50" s="36">
        <f>'[1]Місто'!L55</f>
        <v>0</v>
      </c>
      <c r="M50" s="36">
        <f>'[1]Місто'!M55</f>
        <v>0</v>
      </c>
      <c r="N50" s="36">
        <f>'[1]Місто'!N55</f>
        <v>136010</v>
      </c>
      <c r="O50" s="36">
        <f>'[1]Місто'!O55</f>
        <v>136010</v>
      </c>
      <c r="P50" s="52">
        <f t="shared" si="10"/>
        <v>6049245</v>
      </c>
      <c r="Q50" s="50"/>
      <c r="R50" s="56"/>
    </row>
    <row r="51" spans="1:18" ht="12.75">
      <c r="A51" s="67" t="s">
        <v>332</v>
      </c>
      <c r="B51" s="67" t="s">
        <v>250</v>
      </c>
      <c r="C51" s="67" t="s">
        <v>807</v>
      </c>
      <c r="D51" s="62" t="s">
        <v>333</v>
      </c>
      <c r="E51" s="36">
        <f>'[1]Місто'!E56</f>
        <v>5142387</v>
      </c>
      <c r="F51" s="36">
        <f>'[1]Місто'!F56</f>
        <v>5142387</v>
      </c>
      <c r="G51" s="36">
        <f>'[1]Місто'!G56</f>
        <v>3159145</v>
      </c>
      <c r="H51" s="36">
        <f>'[1]Місто'!H56</f>
        <v>655369</v>
      </c>
      <c r="I51" s="36"/>
      <c r="J51" s="36">
        <f t="shared" si="14"/>
        <v>104320</v>
      </c>
      <c r="K51" s="36">
        <f>'[1]Місто'!K56</f>
        <v>0</v>
      </c>
      <c r="L51" s="36">
        <f>'[1]Місто'!L56</f>
        <v>0</v>
      </c>
      <c r="M51" s="36">
        <f>'[1]Місто'!M56</f>
        <v>0</v>
      </c>
      <c r="N51" s="36">
        <f>'[1]Місто'!N56</f>
        <v>104320</v>
      </c>
      <c r="O51" s="36">
        <f>'[1]Місто'!O56</f>
        <v>104320</v>
      </c>
      <c r="P51" s="52">
        <f t="shared" si="10"/>
        <v>5246707</v>
      </c>
      <c r="Q51" s="50"/>
      <c r="R51" s="56"/>
    </row>
    <row r="52" spans="1:18" ht="48.75" customHeight="1">
      <c r="A52" s="67" t="s">
        <v>750</v>
      </c>
      <c r="B52" s="37" t="s">
        <v>236</v>
      </c>
      <c r="C52" s="67" t="s">
        <v>807</v>
      </c>
      <c r="D52" s="62" t="s">
        <v>334</v>
      </c>
      <c r="E52" s="36">
        <f>'[1]Місто'!E57</f>
        <v>271500</v>
      </c>
      <c r="F52" s="36">
        <f>'[1]Місто'!F57</f>
        <v>271500</v>
      </c>
      <c r="G52" s="36">
        <f>'[1]Місто'!G57</f>
        <v>0</v>
      </c>
      <c r="H52" s="36">
        <f>'[1]Місто'!H57</f>
        <v>0</v>
      </c>
      <c r="I52" s="36"/>
      <c r="J52" s="36">
        <f t="shared" si="14"/>
        <v>0</v>
      </c>
      <c r="K52" s="36">
        <f>'[1]Місто'!K57</f>
        <v>0</v>
      </c>
      <c r="L52" s="36">
        <f>'[1]Місто'!L57</f>
        <v>0</v>
      </c>
      <c r="M52" s="36">
        <f>'[1]Місто'!M57</f>
        <v>0</v>
      </c>
      <c r="N52" s="36">
        <f>'[1]Місто'!N57</f>
        <v>0</v>
      </c>
      <c r="O52" s="36">
        <f>'[1]Місто'!O57</f>
        <v>0</v>
      </c>
      <c r="P52" s="52">
        <f t="shared" si="10"/>
        <v>271500</v>
      </c>
      <c r="Q52" s="50"/>
      <c r="R52" s="56"/>
    </row>
    <row r="53" spans="1:18" ht="27.75" customHeight="1" hidden="1">
      <c r="A53" s="67" t="s">
        <v>548</v>
      </c>
      <c r="B53" s="37" t="s">
        <v>213</v>
      </c>
      <c r="C53" s="37"/>
      <c r="D53" s="66" t="s">
        <v>547</v>
      </c>
      <c r="E53" s="36">
        <f>'[1]Місто'!E61</f>
        <v>0</v>
      </c>
      <c r="F53" s="36">
        <f>'[1]Місто'!F61</f>
        <v>0</v>
      </c>
      <c r="G53" s="36">
        <f>'[1]Місто'!G61</f>
        <v>0</v>
      </c>
      <c r="H53" s="36">
        <f>'[1]Місто'!H61</f>
        <v>0</v>
      </c>
      <c r="I53" s="36"/>
      <c r="J53" s="36">
        <f t="shared" si="14"/>
        <v>0</v>
      </c>
      <c r="K53" s="36">
        <f>'[1]Місто'!K61</f>
        <v>0</v>
      </c>
      <c r="L53" s="36">
        <f>'[1]Місто'!L61</f>
        <v>0</v>
      </c>
      <c r="M53" s="36">
        <f>'[1]Місто'!M61</f>
        <v>0</v>
      </c>
      <c r="N53" s="36">
        <f>'[1]Місто'!N61</f>
        <v>0</v>
      </c>
      <c r="O53" s="36">
        <f>'[1]Місто'!O61</f>
        <v>0</v>
      </c>
      <c r="P53" s="52">
        <f>E53+J53</f>
        <v>0</v>
      </c>
      <c r="Q53" s="50"/>
      <c r="R53" s="56"/>
    </row>
    <row r="54" spans="1:18" ht="37.5" customHeight="1" hidden="1">
      <c r="A54" s="67" t="s">
        <v>549</v>
      </c>
      <c r="B54" s="37" t="s">
        <v>214</v>
      </c>
      <c r="C54" s="37"/>
      <c r="D54" s="57" t="s">
        <v>240</v>
      </c>
      <c r="E54" s="36">
        <f>'[1]Місто'!E62</f>
        <v>0</v>
      </c>
      <c r="F54" s="36">
        <f>'[1]Місто'!F62</f>
        <v>0</v>
      </c>
      <c r="G54" s="36">
        <f>'[1]Місто'!G62</f>
        <v>0</v>
      </c>
      <c r="H54" s="36">
        <f>'[1]Місто'!H62</f>
        <v>0</v>
      </c>
      <c r="I54" s="36"/>
      <c r="J54" s="36">
        <f t="shared" si="14"/>
        <v>0</v>
      </c>
      <c r="K54" s="36">
        <f>'[1]Місто'!K62</f>
        <v>0</v>
      </c>
      <c r="L54" s="36">
        <f>'[1]Місто'!L62</f>
        <v>0</v>
      </c>
      <c r="M54" s="36">
        <f>'[1]Місто'!M62</f>
        <v>0</v>
      </c>
      <c r="N54" s="36">
        <f>'[1]Місто'!N62</f>
        <v>0</v>
      </c>
      <c r="O54" s="36">
        <f>'[1]Місто'!O62</f>
        <v>0</v>
      </c>
      <c r="P54" s="52">
        <f>E54+J54</f>
        <v>0</v>
      </c>
      <c r="Q54" s="50"/>
      <c r="R54" s="56"/>
    </row>
    <row r="55" spans="1:18" ht="31.5" customHeight="1">
      <c r="A55" s="173" t="s">
        <v>849</v>
      </c>
      <c r="B55" s="173" t="s">
        <v>848</v>
      </c>
      <c r="C55" s="173"/>
      <c r="D55" s="177" t="s">
        <v>850</v>
      </c>
      <c r="E55" s="175">
        <f>E56+E57</f>
        <v>7744333</v>
      </c>
      <c r="F55" s="175">
        <f aca="true" t="shared" si="15" ref="F55:P55">F56+F57</f>
        <v>7744333</v>
      </c>
      <c r="G55" s="175">
        <f t="shared" si="15"/>
        <v>0</v>
      </c>
      <c r="H55" s="175">
        <f t="shared" si="15"/>
        <v>0</v>
      </c>
      <c r="I55" s="175">
        <f t="shared" si="15"/>
        <v>0</v>
      </c>
      <c r="J55" s="175">
        <f t="shared" si="15"/>
        <v>0</v>
      </c>
      <c r="K55" s="175">
        <f t="shared" si="15"/>
        <v>0</v>
      </c>
      <c r="L55" s="175">
        <f t="shared" si="15"/>
        <v>0</v>
      </c>
      <c r="M55" s="175">
        <f t="shared" si="15"/>
        <v>0</v>
      </c>
      <c r="N55" s="175">
        <f t="shared" si="15"/>
        <v>0</v>
      </c>
      <c r="O55" s="175">
        <f t="shared" si="15"/>
        <v>0</v>
      </c>
      <c r="P55" s="175">
        <f t="shared" si="15"/>
        <v>7744333</v>
      </c>
      <c r="Q55" s="50"/>
      <c r="R55" s="56"/>
    </row>
    <row r="56" spans="1:18" ht="30" customHeight="1">
      <c r="A56" s="67" t="s">
        <v>550</v>
      </c>
      <c r="B56" s="37" t="s">
        <v>169</v>
      </c>
      <c r="C56" s="67" t="s">
        <v>808</v>
      </c>
      <c r="D56" s="66" t="s">
        <v>555</v>
      </c>
      <c r="E56" s="36">
        <f>'[1]Місто'!E63</f>
        <v>457550</v>
      </c>
      <c r="F56" s="36">
        <f>'[1]Місто'!F63</f>
        <v>457550</v>
      </c>
      <c r="G56" s="36">
        <f>'[1]Місто'!G63</f>
        <v>0</v>
      </c>
      <c r="H56" s="36">
        <f>'[1]Місто'!H63</f>
        <v>0</v>
      </c>
      <c r="I56" s="36"/>
      <c r="J56" s="36">
        <f>K56+N56</f>
        <v>0</v>
      </c>
      <c r="K56" s="36">
        <f>'[1]Місто'!K63</f>
        <v>0</v>
      </c>
      <c r="L56" s="36">
        <f>'[1]Місто'!L63</f>
        <v>0</v>
      </c>
      <c r="M56" s="36">
        <f>'[1]Місто'!M63</f>
        <v>0</v>
      </c>
      <c r="N56" s="36">
        <f>'[1]Місто'!N63</f>
        <v>0</v>
      </c>
      <c r="O56" s="36">
        <f>'[1]Місто'!O63</f>
        <v>0</v>
      </c>
      <c r="P56" s="52">
        <f>E56+J56</f>
        <v>457550</v>
      </c>
      <c r="Q56" s="50"/>
      <c r="R56" s="56"/>
    </row>
    <row r="57" spans="1:18" ht="76.5">
      <c r="A57" s="67" t="s">
        <v>551</v>
      </c>
      <c r="B57" s="37" t="s">
        <v>219</v>
      </c>
      <c r="C57" s="67" t="s">
        <v>808</v>
      </c>
      <c r="D57" s="62" t="s">
        <v>335</v>
      </c>
      <c r="E57" s="36">
        <f>'[1]Місто'!E64</f>
        <v>7286783</v>
      </c>
      <c r="F57" s="36">
        <f>'[1]Місто'!F64</f>
        <v>7286783</v>
      </c>
      <c r="G57" s="36">
        <f>'[1]Місто'!G64</f>
        <v>0</v>
      </c>
      <c r="H57" s="36">
        <f>'[1]Місто'!H64</f>
        <v>0</v>
      </c>
      <c r="I57" s="36"/>
      <c r="J57" s="36"/>
      <c r="K57" s="36">
        <f>'[1]Місто'!K64</f>
        <v>0</v>
      </c>
      <c r="L57" s="36">
        <f>'[1]Місто'!L64</f>
        <v>0</v>
      </c>
      <c r="M57" s="36">
        <f>'[1]Місто'!M64</f>
        <v>0</v>
      </c>
      <c r="N57" s="36">
        <f>'[1]Місто'!N64</f>
        <v>0</v>
      </c>
      <c r="O57" s="36">
        <f>'[1]Місто'!O64</f>
        <v>0</v>
      </c>
      <c r="P57" s="52">
        <f t="shared" si="10"/>
        <v>7286783</v>
      </c>
      <c r="Q57" s="50"/>
      <c r="R57" s="56"/>
    </row>
    <row r="58" spans="1:18" ht="12.75">
      <c r="A58" s="173" t="s">
        <v>852</v>
      </c>
      <c r="B58" s="173" t="s">
        <v>851</v>
      </c>
      <c r="C58" s="173"/>
      <c r="D58" s="177" t="s">
        <v>853</v>
      </c>
      <c r="E58" s="175">
        <f>E59+E62+E65</f>
        <v>29911688</v>
      </c>
      <c r="F58" s="175">
        <f>F59+F62+F65</f>
        <v>29911688</v>
      </c>
      <c r="G58" s="175">
        <f aca="true" t="shared" si="16" ref="G58:P58">G59+G62+G65</f>
        <v>15612444</v>
      </c>
      <c r="H58" s="175">
        <f t="shared" si="16"/>
        <v>3198381</v>
      </c>
      <c r="I58" s="175">
        <f t="shared" si="16"/>
        <v>0</v>
      </c>
      <c r="J58" s="175">
        <f t="shared" si="16"/>
        <v>1121240</v>
      </c>
      <c r="K58" s="175">
        <f t="shared" si="16"/>
        <v>895840</v>
      </c>
      <c r="L58" s="175">
        <f t="shared" si="16"/>
        <v>270972</v>
      </c>
      <c r="M58" s="175">
        <f t="shared" si="16"/>
        <v>109500</v>
      </c>
      <c r="N58" s="175">
        <f t="shared" si="16"/>
        <v>225400</v>
      </c>
      <c r="O58" s="175">
        <f t="shared" si="16"/>
        <v>225400</v>
      </c>
      <c r="P58" s="175">
        <f t="shared" si="16"/>
        <v>31032928</v>
      </c>
      <c r="Q58" s="50"/>
      <c r="R58" s="56"/>
    </row>
    <row r="59" spans="1:18" ht="25.5">
      <c r="A59" s="173" t="s">
        <v>38</v>
      </c>
      <c r="B59" s="173"/>
      <c r="C59" s="173"/>
      <c r="D59" s="177" t="s">
        <v>117</v>
      </c>
      <c r="E59" s="175">
        <f>E60+E61</f>
        <v>269770</v>
      </c>
      <c r="F59" s="175">
        <f aca="true" t="shared" si="17" ref="F59:P59">F60+F61</f>
        <v>269770</v>
      </c>
      <c r="G59" s="175">
        <f t="shared" si="17"/>
        <v>0</v>
      </c>
      <c r="H59" s="175">
        <f t="shared" si="17"/>
        <v>0</v>
      </c>
      <c r="I59" s="175">
        <f t="shared" si="17"/>
        <v>0</v>
      </c>
      <c r="J59" s="175">
        <f t="shared" si="17"/>
        <v>0</v>
      </c>
      <c r="K59" s="175">
        <f t="shared" si="17"/>
        <v>0</v>
      </c>
      <c r="L59" s="175">
        <f t="shared" si="17"/>
        <v>0</v>
      </c>
      <c r="M59" s="175">
        <f t="shared" si="17"/>
        <v>0</v>
      </c>
      <c r="N59" s="175">
        <f t="shared" si="17"/>
        <v>0</v>
      </c>
      <c r="O59" s="175">
        <f t="shared" si="17"/>
        <v>0</v>
      </c>
      <c r="P59" s="175">
        <f t="shared" si="17"/>
        <v>269770</v>
      </c>
      <c r="Q59" s="50"/>
      <c r="R59" s="56"/>
    </row>
    <row r="60" spans="1:18" ht="38.25">
      <c r="A60" s="67" t="s">
        <v>552</v>
      </c>
      <c r="B60" s="37">
        <v>130102</v>
      </c>
      <c r="C60" s="67" t="s">
        <v>809</v>
      </c>
      <c r="D60" s="66" t="s">
        <v>336</v>
      </c>
      <c r="E60" s="36">
        <f>'[1]Місто'!E66</f>
        <v>199537</v>
      </c>
      <c r="F60" s="36">
        <f>'[1]Місто'!F66</f>
        <v>199537</v>
      </c>
      <c r="G60" s="36">
        <f>'[1]Місто'!G66</f>
        <v>0</v>
      </c>
      <c r="H60" s="36">
        <f>'[1]Місто'!H66</f>
        <v>0</v>
      </c>
      <c r="I60" s="36"/>
      <c r="J60" s="36">
        <f>K60+N60</f>
        <v>0</v>
      </c>
      <c r="K60" s="36">
        <f>'[1]Місто'!K66</f>
        <v>0</v>
      </c>
      <c r="L60" s="36">
        <f>'[1]Місто'!L66</f>
        <v>0</v>
      </c>
      <c r="M60" s="36">
        <f>'[1]Місто'!M66</f>
        <v>0</v>
      </c>
      <c r="N60" s="36">
        <f>'[1]Місто'!N66</f>
        <v>0</v>
      </c>
      <c r="O60" s="36">
        <f>'[1]Місто'!O66</f>
        <v>0</v>
      </c>
      <c r="P60" s="52">
        <f aca="true" t="shared" si="18" ref="P60:P108">E60+J60</f>
        <v>199537</v>
      </c>
      <c r="Q60" s="50"/>
      <c r="R60" s="56"/>
    </row>
    <row r="61" spans="1:18" ht="38.25">
      <c r="A61" s="67" t="s">
        <v>647</v>
      </c>
      <c r="B61" s="67" t="s">
        <v>645</v>
      </c>
      <c r="C61" s="67" t="s">
        <v>809</v>
      </c>
      <c r="D61" s="66" t="s">
        <v>646</v>
      </c>
      <c r="E61" s="36">
        <f>'[1]Місто'!E67</f>
        <v>70233</v>
      </c>
      <c r="F61" s="36">
        <f>'[1]Місто'!F67</f>
        <v>70233</v>
      </c>
      <c r="G61" s="36">
        <f>'[1]Місто'!G67</f>
        <v>0</v>
      </c>
      <c r="H61" s="36">
        <f>'[1]Місто'!H67</f>
        <v>0</v>
      </c>
      <c r="I61" s="36"/>
      <c r="J61" s="36"/>
      <c r="K61" s="36"/>
      <c r="L61" s="36"/>
      <c r="M61" s="36"/>
      <c r="N61" s="36"/>
      <c r="O61" s="36"/>
      <c r="P61" s="52">
        <f t="shared" si="18"/>
        <v>70233</v>
      </c>
      <c r="Q61" s="50"/>
      <c r="R61" s="56"/>
    </row>
    <row r="62" spans="1:18" ht="25.5">
      <c r="A62" s="173" t="s">
        <v>39</v>
      </c>
      <c r="B62" s="173"/>
      <c r="C62" s="173"/>
      <c r="D62" s="178" t="s">
        <v>118</v>
      </c>
      <c r="E62" s="175">
        <f>E63+E64</f>
        <v>29114011</v>
      </c>
      <c r="F62" s="175">
        <f aca="true" t="shared" si="19" ref="F62:P62">F63+F64</f>
        <v>29114011</v>
      </c>
      <c r="G62" s="175">
        <f t="shared" si="19"/>
        <v>15327902</v>
      </c>
      <c r="H62" s="175">
        <f t="shared" si="19"/>
        <v>3061071</v>
      </c>
      <c r="I62" s="175">
        <f t="shared" si="19"/>
        <v>0</v>
      </c>
      <c r="J62" s="175">
        <f t="shared" si="19"/>
        <v>1073480</v>
      </c>
      <c r="K62" s="175">
        <f t="shared" si="19"/>
        <v>848080</v>
      </c>
      <c r="L62" s="175">
        <f t="shared" si="19"/>
        <v>241722</v>
      </c>
      <c r="M62" s="175">
        <f t="shared" si="19"/>
        <v>105383</v>
      </c>
      <c r="N62" s="175">
        <f t="shared" si="19"/>
        <v>225400</v>
      </c>
      <c r="O62" s="175">
        <f t="shared" si="19"/>
        <v>225400</v>
      </c>
      <c r="P62" s="175">
        <f t="shared" si="19"/>
        <v>30187491</v>
      </c>
      <c r="Q62" s="50"/>
      <c r="R62" s="56"/>
    </row>
    <row r="63" spans="1:18" ht="38.25">
      <c r="A63" s="67" t="s">
        <v>553</v>
      </c>
      <c r="B63" s="37">
        <v>130107</v>
      </c>
      <c r="C63" s="67" t="s">
        <v>809</v>
      </c>
      <c r="D63" s="66" t="s">
        <v>561</v>
      </c>
      <c r="E63" s="36">
        <f>'[1]Місто'!E68</f>
        <v>22733392</v>
      </c>
      <c r="F63" s="36">
        <f>'[1]Місто'!F68</f>
        <v>22733392</v>
      </c>
      <c r="G63" s="36">
        <f>'[1]Місто'!G68</f>
        <v>14131283</v>
      </c>
      <c r="H63" s="36">
        <f>'[1]Місто'!H68</f>
        <v>2515313</v>
      </c>
      <c r="I63" s="36"/>
      <c r="J63" s="36">
        <f>K63+N63</f>
        <v>989840</v>
      </c>
      <c r="K63" s="36">
        <f>'[1]Місто'!K68</f>
        <v>764440</v>
      </c>
      <c r="L63" s="36">
        <f>'[1]Місто'!L68</f>
        <v>212550</v>
      </c>
      <c r="M63" s="36">
        <f>'[1]Місто'!M68</f>
        <v>91547</v>
      </c>
      <c r="N63" s="36">
        <f>'[1]Місто'!N68</f>
        <v>225400</v>
      </c>
      <c r="O63" s="36">
        <f>'[1]Місто'!O68</f>
        <v>225400</v>
      </c>
      <c r="P63" s="52">
        <f t="shared" si="18"/>
        <v>23723232</v>
      </c>
      <c r="Q63" s="50"/>
      <c r="R63" s="56"/>
    </row>
    <row r="64" spans="1:18" ht="25.5">
      <c r="A64" s="67" t="s">
        <v>554</v>
      </c>
      <c r="B64" s="37">
        <v>130110</v>
      </c>
      <c r="C64" s="67" t="s">
        <v>809</v>
      </c>
      <c r="D64" s="66" t="s">
        <v>562</v>
      </c>
      <c r="E64" s="36">
        <f>'[1]Місто'!E69</f>
        <v>6380619</v>
      </c>
      <c r="F64" s="36">
        <f>'[1]Місто'!F69</f>
        <v>6380619</v>
      </c>
      <c r="G64" s="36">
        <f>'[1]Місто'!G69</f>
        <v>1196619</v>
      </c>
      <c r="H64" s="36">
        <f>'[1]Місто'!H69</f>
        <v>545758</v>
      </c>
      <c r="I64" s="36"/>
      <c r="J64" s="36">
        <f>K64+N64</f>
        <v>83640</v>
      </c>
      <c r="K64" s="36">
        <f>'[1]Місто'!K69</f>
        <v>83640</v>
      </c>
      <c r="L64" s="36">
        <f>'[1]Місто'!L69</f>
        <v>29172</v>
      </c>
      <c r="M64" s="36">
        <f>'[1]Місто'!M69</f>
        <v>13836</v>
      </c>
      <c r="N64" s="36">
        <f>'[1]Місто'!N69</f>
        <v>0</v>
      </c>
      <c r="O64" s="36">
        <f>'[1]Місто'!$O$69</f>
        <v>0</v>
      </c>
      <c r="P64" s="52">
        <f t="shared" si="18"/>
        <v>6464259</v>
      </c>
      <c r="Q64" s="50"/>
      <c r="R64" s="56"/>
    </row>
    <row r="65" spans="1:18" ht="12.75">
      <c r="A65" s="129" t="s">
        <v>598</v>
      </c>
      <c r="B65" s="129" t="s">
        <v>211</v>
      </c>
      <c r="C65" s="129"/>
      <c r="D65" s="142" t="s">
        <v>597</v>
      </c>
      <c r="E65" s="135">
        <f>E66</f>
        <v>527907</v>
      </c>
      <c r="F65" s="135">
        <f>F66</f>
        <v>527907</v>
      </c>
      <c r="G65" s="135">
        <f>G66</f>
        <v>284542</v>
      </c>
      <c r="H65" s="135">
        <f>H66</f>
        <v>137310</v>
      </c>
      <c r="I65" s="135"/>
      <c r="J65" s="135">
        <f>K65+N65</f>
        <v>47760</v>
      </c>
      <c r="K65" s="135">
        <f>K66</f>
        <v>47760</v>
      </c>
      <c r="L65" s="135">
        <f>L66</f>
        <v>29250</v>
      </c>
      <c r="M65" s="135">
        <f>M66</f>
        <v>4117</v>
      </c>
      <c r="N65" s="135">
        <f>N66</f>
        <v>0</v>
      </c>
      <c r="O65" s="135">
        <f>O66</f>
        <v>0</v>
      </c>
      <c r="P65" s="136">
        <f t="shared" si="18"/>
        <v>575667</v>
      </c>
      <c r="Q65" s="50"/>
      <c r="R65" s="56"/>
    </row>
    <row r="66" spans="1:18" ht="63.75">
      <c r="A66" s="67" t="s">
        <v>592</v>
      </c>
      <c r="B66" s="37" t="s">
        <v>211</v>
      </c>
      <c r="C66" s="67" t="s">
        <v>809</v>
      </c>
      <c r="D66" s="66" t="s">
        <v>337</v>
      </c>
      <c r="E66" s="36">
        <f>'[1]Місто'!E70</f>
        <v>527907</v>
      </c>
      <c r="F66" s="36">
        <f>'[1]Місто'!F70</f>
        <v>527907</v>
      </c>
      <c r="G66" s="36">
        <f>'[1]Місто'!G70</f>
        <v>284542</v>
      </c>
      <c r="H66" s="36">
        <f>'[1]Місто'!H70</f>
        <v>137310</v>
      </c>
      <c r="I66" s="36"/>
      <c r="J66" s="36">
        <f>K66+N66</f>
        <v>47760</v>
      </c>
      <c r="K66" s="36">
        <f>'[1]Місто'!K70</f>
        <v>47760</v>
      </c>
      <c r="L66" s="36">
        <f>'[1]Місто'!L70</f>
        <v>29250</v>
      </c>
      <c r="M66" s="36">
        <f>'[1]Місто'!M70</f>
        <v>4117</v>
      </c>
      <c r="N66" s="36">
        <f>'[1]Місто'!N70</f>
        <v>0</v>
      </c>
      <c r="O66" s="36"/>
      <c r="P66" s="52">
        <f t="shared" si="18"/>
        <v>575667</v>
      </c>
      <c r="Q66" s="50"/>
      <c r="R66" s="56"/>
    </row>
    <row r="67" spans="1:18" ht="12.75">
      <c r="A67" s="173" t="s">
        <v>855</v>
      </c>
      <c r="B67" s="173" t="s">
        <v>854</v>
      </c>
      <c r="C67" s="173"/>
      <c r="D67" s="178" t="s">
        <v>857</v>
      </c>
      <c r="E67" s="175">
        <f aca="true" t="shared" si="20" ref="E67:J67">E68+E69+E70</f>
        <v>0</v>
      </c>
      <c r="F67" s="175">
        <f t="shared" si="20"/>
        <v>0</v>
      </c>
      <c r="G67" s="175">
        <f t="shared" si="20"/>
        <v>0</v>
      </c>
      <c r="H67" s="175">
        <f t="shared" si="20"/>
        <v>0</v>
      </c>
      <c r="I67" s="175">
        <f t="shared" si="20"/>
        <v>0</v>
      </c>
      <c r="J67" s="175">
        <f t="shared" si="20"/>
        <v>40908996</v>
      </c>
      <c r="K67" s="175">
        <f>K68</f>
        <v>0</v>
      </c>
      <c r="L67" s="175">
        <f>L68</f>
        <v>0</v>
      </c>
      <c r="M67" s="175">
        <f>M68</f>
        <v>0</v>
      </c>
      <c r="N67" s="175">
        <f>N68+N69+N70</f>
        <v>40908996</v>
      </c>
      <c r="O67" s="175">
        <f>O68+O69+O70</f>
        <v>40908996</v>
      </c>
      <c r="P67" s="175">
        <f>P68+P69+P70</f>
        <v>40908996</v>
      </c>
      <c r="Q67" s="50"/>
      <c r="R67" s="56"/>
    </row>
    <row r="68" spans="1:18" s="51" customFormat="1" ht="25.5">
      <c r="A68" s="67" t="s">
        <v>338</v>
      </c>
      <c r="B68" s="37" t="s">
        <v>210</v>
      </c>
      <c r="C68" s="67" t="s">
        <v>801</v>
      </c>
      <c r="D68" s="66" t="s">
        <v>309</v>
      </c>
      <c r="E68" s="36">
        <f>'[1]Місто'!E74</f>
        <v>0</v>
      </c>
      <c r="F68" s="36">
        <f>'[1]Місто'!F74</f>
        <v>0</v>
      </c>
      <c r="G68" s="36">
        <f>'[1]Місто'!G74</f>
        <v>0</v>
      </c>
      <c r="H68" s="36">
        <f>'[1]Місто'!H74</f>
        <v>0</v>
      </c>
      <c r="I68" s="36"/>
      <c r="J68" s="36">
        <f>K68+N68</f>
        <v>37851827</v>
      </c>
      <c r="K68" s="36">
        <f>'[1]Місто'!K74</f>
        <v>0</v>
      </c>
      <c r="L68" s="36">
        <f>'[1]Місто'!L74</f>
        <v>0</v>
      </c>
      <c r="M68" s="36">
        <f>'[1]Місто'!M74</f>
        <v>0</v>
      </c>
      <c r="N68" s="36">
        <f>'[1]Місто'!N74</f>
        <v>37851827</v>
      </c>
      <c r="O68" s="36">
        <f>'[1]Місто'!O74</f>
        <v>37851827</v>
      </c>
      <c r="P68" s="52">
        <f t="shared" si="18"/>
        <v>37851827</v>
      </c>
      <c r="Q68" s="50"/>
      <c r="R68" s="50"/>
    </row>
    <row r="69" spans="1:18" s="51" customFormat="1" ht="51">
      <c r="A69" s="67" t="s">
        <v>112</v>
      </c>
      <c r="B69" s="67" t="s">
        <v>110</v>
      </c>
      <c r="C69" s="67" t="s">
        <v>804</v>
      </c>
      <c r="D69" s="66" t="s">
        <v>115</v>
      </c>
      <c r="E69" s="36"/>
      <c r="F69" s="36"/>
      <c r="G69" s="36"/>
      <c r="H69" s="36"/>
      <c r="I69" s="36"/>
      <c r="J69" s="36">
        <f>K69+N69</f>
        <v>2807169</v>
      </c>
      <c r="K69" s="36"/>
      <c r="L69" s="36"/>
      <c r="M69" s="36"/>
      <c r="N69" s="36">
        <f>O69</f>
        <v>2807169</v>
      </c>
      <c r="O69" s="36">
        <f>'[1]Місто'!$O$78</f>
        <v>2807169</v>
      </c>
      <c r="P69" s="52">
        <f t="shared" si="18"/>
        <v>2807169</v>
      </c>
      <c r="Q69" s="50"/>
      <c r="R69" s="50"/>
    </row>
    <row r="70" spans="1:18" s="51" customFormat="1" ht="51">
      <c r="A70" s="67" t="s">
        <v>113</v>
      </c>
      <c r="B70" s="67" t="s">
        <v>111</v>
      </c>
      <c r="C70" s="67" t="s">
        <v>806</v>
      </c>
      <c r="D70" s="66" t="s">
        <v>114</v>
      </c>
      <c r="E70" s="36"/>
      <c r="F70" s="36"/>
      <c r="G70" s="36"/>
      <c r="H70" s="36"/>
      <c r="I70" s="36"/>
      <c r="J70" s="36">
        <f>K70+N70</f>
        <v>250000</v>
      </c>
      <c r="K70" s="36"/>
      <c r="L70" s="36"/>
      <c r="M70" s="36"/>
      <c r="N70" s="36">
        <f>O70</f>
        <v>250000</v>
      </c>
      <c r="O70" s="36">
        <f>'[1]Місто'!$O$79</f>
        <v>250000</v>
      </c>
      <c r="P70" s="52">
        <f t="shared" si="18"/>
        <v>250000</v>
      </c>
      <c r="Q70" s="50"/>
      <c r="R70" s="50"/>
    </row>
    <row r="71" spans="1:18" s="51" customFormat="1" ht="25.5">
      <c r="A71" s="143" t="s">
        <v>699</v>
      </c>
      <c r="B71" s="143" t="s">
        <v>698</v>
      </c>
      <c r="C71" s="143"/>
      <c r="D71" s="155" t="s">
        <v>700</v>
      </c>
      <c r="E71" s="135">
        <f>E72</f>
        <v>326276</v>
      </c>
      <c r="F71" s="135">
        <f>F72</f>
        <v>326276</v>
      </c>
      <c r="G71" s="135"/>
      <c r="H71" s="135"/>
      <c r="I71" s="135"/>
      <c r="J71" s="135"/>
      <c r="K71" s="135"/>
      <c r="L71" s="135"/>
      <c r="M71" s="135"/>
      <c r="N71" s="135"/>
      <c r="O71" s="135"/>
      <c r="P71" s="136">
        <f t="shared" si="18"/>
        <v>326276</v>
      </c>
      <c r="Q71" s="50"/>
      <c r="R71" s="50"/>
    </row>
    <row r="72" spans="1:18" s="51" customFormat="1" ht="12.75">
      <c r="A72" s="78" t="s">
        <v>701</v>
      </c>
      <c r="B72" s="78" t="s">
        <v>698</v>
      </c>
      <c r="C72" s="78" t="s">
        <v>810</v>
      </c>
      <c r="D72" s="133" t="s">
        <v>702</v>
      </c>
      <c r="E72" s="36">
        <f>'[1]Місто'!$E$81</f>
        <v>326276</v>
      </c>
      <c r="F72" s="36">
        <f>'[1]Місто'!$E$81</f>
        <v>326276</v>
      </c>
      <c r="G72" s="36"/>
      <c r="H72" s="36"/>
      <c r="I72" s="36"/>
      <c r="J72" s="36"/>
      <c r="K72" s="36"/>
      <c r="L72" s="36"/>
      <c r="M72" s="36"/>
      <c r="N72" s="36"/>
      <c r="O72" s="36"/>
      <c r="P72" s="52">
        <f t="shared" si="18"/>
        <v>326276</v>
      </c>
      <c r="Q72" s="50"/>
      <c r="R72" s="50"/>
    </row>
    <row r="73" spans="1:18" s="51" customFormat="1" ht="12.75">
      <c r="A73" s="163" t="s">
        <v>751</v>
      </c>
      <c r="B73" s="163" t="s">
        <v>741</v>
      </c>
      <c r="C73" s="163"/>
      <c r="D73" s="164" t="s">
        <v>742</v>
      </c>
      <c r="E73" s="165">
        <f>E74</f>
        <v>24500</v>
      </c>
      <c r="F73" s="165">
        <f>F74</f>
        <v>24500</v>
      </c>
      <c r="G73" s="165"/>
      <c r="H73" s="165"/>
      <c r="I73" s="165"/>
      <c r="J73" s="165">
        <f>J74</f>
        <v>6000</v>
      </c>
      <c r="K73" s="165"/>
      <c r="L73" s="165"/>
      <c r="M73" s="165"/>
      <c r="N73" s="165">
        <f>N74</f>
        <v>6000</v>
      </c>
      <c r="O73" s="165">
        <f>O74</f>
        <v>6000</v>
      </c>
      <c r="P73" s="166">
        <f t="shared" si="18"/>
        <v>30500</v>
      </c>
      <c r="Q73" s="50"/>
      <c r="R73" s="50"/>
    </row>
    <row r="74" spans="1:18" s="51" customFormat="1" ht="12.75">
      <c r="A74" s="78" t="s">
        <v>790</v>
      </c>
      <c r="B74" s="78" t="s">
        <v>741</v>
      </c>
      <c r="C74" s="78" t="s">
        <v>811</v>
      </c>
      <c r="D74" s="133" t="s">
        <v>793</v>
      </c>
      <c r="E74" s="36">
        <f>'[1]Місто'!E83</f>
        <v>24500</v>
      </c>
      <c r="F74" s="36">
        <f>'[1]Місто'!F83</f>
        <v>24500</v>
      </c>
      <c r="G74" s="36">
        <f>'[1]Місто'!G83</f>
        <v>0</v>
      </c>
      <c r="H74" s="36">
        <f>'[1]Місто'!H83</f>
        <v>0</v>
      </c>
      <c r="I74" s="36">
        <f>'[1]Місто'!I83</f>
        <v>0</v>
      </c>
      <c r="J74" s="36">
        <f>'[1]Місто'!J83</f>
        <v>6000</v>
      </c>
      <c r="K74" s="36">
        <f>'[1]Місто'!K83</f>
        <v>0</v>
      </c>
      <c r="L74" s="36">
        <f>'[1]Місто'!L83</f>
        <v>0</v>
      </c>
      <c r="M74" s="36">
        <f>'[1]Місто'!M83</f>
        <v>0</v>
      </c>
      <c r="N74" s="36">
        <f>'[1]Місто'!N83</f>
        <v>6000</v>
      </c>
      <c r="O74" s="36">
        <f>'[1]Місто'!O83</f>
        <v>6000</v>
      </c>
      <c r="P74" s="36">
        <f>'[1]Місто'!P83</f>
        <v>30500</v>
      </c>
      <c r="Q74" s="50"/>
      <c r="R74" s="50"/>
    </row>
    <row r="75" spans="1:18" s="51" customFormat="1" ht="12.75">
      <c r="A75" s="173" t="s">
        <v>858</v>
      </c>
      <c r="B75" s="172" t="s">
        <v>221</v>
      </c>
      <c r="C75" s="172"/>
      <c r="D75" s="179" t="s">
        <v>222</v>
      </c>
      <c r="E75" s="175">
        <f>E76</f>
        <v>0</v>
      </c>
      <c r="F75" s="175">
        <f aca="true" t="shared" si="21" ref="F75:P75">F76</f>
        <v>0</v>
      </c>
      <c r="G75" s="175">
        <f t="shared" si="21"/>
        <v>0</v>
      </c>
      <c r="H75" s="175">
        <f t="shared" si="21"/>
        <v>0</v>
      </c>
      <c r="I75" s="175">
        <f t="shared" si="21"/>
        <v>0</v>
      </c>
      <c r="J75" s="175">
        <f t="shared" si="21"/>
        <v>638000</v>
      </c>
      <c r="K75" s="175">
        <f t="shared" si="21"/>
        <v>98000</v>
      </c>
      <c r="L75" s="175">
        <f t="shared" si="21"/>
        <v>0</v>
      </c>
      <c r="M75" s="175">
        <f t="shared" si="21"/>
        <v>0</v>
      </c>
      <c r="N75" s="175">
        <f t="shared" si="21"/>
        <v>540000</v>
      </c>
      <c r="O75" s="175">
        <f t="shared" si="21"/>
        <v>0</v>
      </c>
      <c r="P75" s="175">
        <f t="shared" si="21"/>
        <v>638000</v>
      </c>
      <c r="Q75" s="50"/>
      <c r="R75" s="50"/>
    </row>
    <row r="76" spans="1:18" ht="25.5">
      <c r="A76" s="67" t="s">
        <v>339</v>
      </c>
      <c r="B76" s="37" t="s">
        <v>209</v>
      </c>
      <c r="C76" s="67" t="s">
        <v>812</v>
      </c>
      <c r="D76" s="57" t="s">
        <v>216</v>
      </c>
      <c r="E76" s="36">
        <f>'[1]Місто'!E85</f>
        <v>0</v>
      </c>
      <c r="F76" s="36"/>
      <c r="G76" s="36">
        <f>'[1]Місто'!G85</f>
        <v>0</v>
      </c>
      <c r="H76" s="36">
        <f>'[1]Місто'!H85</f>
        <v>0</v>
      </c>
      <c r="I76" s="36"/>
      <c r="J76" s="36">
        <f>K76+N76</f>
        <v>638000</v>
      </c>
      <c r="K76" s="36">
        <f>'[1]Місто'!K85</f>
        <v>98000</v>
      </c>
      <c r="L76" s="36">
        <f>'[1]Місто'!L85</f>
        <v>0</v>
      </c>
      <c r="M76" s="36">
        <f>'[1]Місто'!M85</f>
        <v>0</v>
      </c>
      <c r="N76" s="36">
        <f>'[1]Місто'!N85</f>
        <v>540000</v>
      </c>
      <c r="O76" s="36">
        <f>'[1]Місто'!O85</f>
        <v>0</v>
      </c>
      <c r="P76" s="52">
        <f>E76+J76</f>
        <v>638000</v>
      </c>
      <c r="Q76" s="50"/>
      <c r="R76" s="56"/>
    </row>
    <row r="77" spans="1:18" ht="25.5">
      <c r="A77" s="173" t="s">
        <v>859</v>
      </c>
      <c r="B77" s="173" t="s">
        <v>860</v>
      </c>
      <c r="C77" s="173"/>
      <c r="D77" s="178" t="s">
        <v>861</v>
      </c>
      <c r="E77" s="175">
        <f>E78</f>
        <v>100000</v>
      </c>
      <c r="F77" s="175">
        <f aca="true" t="shared" si="22" ref="F77:P77">F78</f>
        <v>100000</v>
      </c>
      <c r="G77" s="175">
        <f t="shared" si="22"/>
        <v>0</v>
      </c>
      <c r="H77" s="175">
        <f t="shared" si="22"/>
        <v>0</v>
      </c>
      <c r="I77" s="175">
        <f t="shared" si="22"/>
        <v>0</v>
      </c>
      <c r="J77" s="175">
        <f t="shared" si="22"/>
        <v>0</v>
      </c>
      <c r="K77" s="175">
        <f t="shared" si="22"/>
        <v>0</v>
      </c>
      <c r="L77" s="175">
        <f t="shared" si="22"/>
        <v>0</v>
      </c>
      <c r="M77" s="175">
        <f t="shared" si="22"/>
        <v>0</v>
      </c>
      <c r="N77" s="175">
        <f t="shared" si="22"/>
        <v>0</v>
      </c>
      <c r="O77" s="175">
        <f t="shared" si="22"/>
        <v>0</v>
      </c>
      <c r="P77" s="175">
        <f t="shared" si="22"/>
        <v>100000</v>
      </c>
      <c r="Q77" s="50"/>
      <c r="R77" s="56"/>
    </row>
    <row r="78" spans="1:18" ht="63.75">
      <c r="A78" s="67" t="s">
        <v>780</v>
      </c>
      <c r="B78" s="67" t="s">
        <v>683</v>
      </c>
      <c r="C78" s="67" t="s">
        <v>813</v>
      </c>
      <c r="D78" s="154" t="s">
        <v>684</v>
      </c>
      <c r="E78" s="36">
        <f>'[1]Місто'!$E$88</f>
        <v>100000</v>
      </c>
      <c r="F78" s="36">
        <f>'[1]Місто'!$F$88</f>
        <v>100000</v>
      </c>
      <c r="G78" s="36"/>
      <c r="H78" s="36"/>
      <c r="I78" s="36"/>
      <c r="J78" s="36">
        <f>K78+N78</f>
        <v>0</v>
      </c>
      <c r="K78" s="36"/>
      <c r="L78" s="36"/>
      <c r="M78" s="36"/>
      <c r="N78" s="36"/>
      <c r="O78" s="36"/>
      <c r="P78" s="52">
        <f>E78+J78</f>
        <v>100000</v>
      </c>
      <c r="Q78" s="50"/>
      <c r="R78" s="56"/>
    </row>
    <row r="79" spans="1:18" ht="25.5">
      <c r="A79" s="83" t="s">
        <v>340</v>
      </c>
      <c r="B79" s="83" t="s">
        <v>289</v>
      </c>
      <c r="C79" s="83"/>
      <c r="D79" s="84" t="s">
        <v>261</v>
      </c>
      <c r="E79" s="48">
        <f>E80</f>
        <v>621185387</v>
      </c>
      <c r="F79" s="48">
        <f>F80</f>
        <v>621185387</v>
      </c>
      <c r="G79" s="48">
        <f aca="true" t="shared" si="23" ref="G79:P79">G80</f>
        <v>339274180</v>
      </c>
      <c r="H79" s="48">
        <f t="shared" si="23"/>
        <v>76807494</v>
      </c>
      <c r="I79" s="48"/>
      <c r="J79" s="48">
        <f t="shared" si="23"/>
        <v>84333534</v>
      </c>
      <c r="K79" s="48">
        <f t="shared" si="23"/>
        <v>20950241</v>
      </c>
      <c r="L79" s="48">
        <f t="shared" si="23"/>
        <v>7836839</v>
      </c>
      <c r="M79" s="48">
        <f t="shared" si="23"/>
        <v>2441399</v>
      </c>
      <c r="N79" s="48">
        <f t="shared" si="23"/>
        <v>63383293</v>
      </c>
      <c r="O79" s="48">
        <f t="shared" si="23"/>
        <v>62666113</v>
      </c>
      <c r="P79" s="48">
        <f t="shared" si="23"/>
        <v>705518921</v>
      </c>
      <c r="Q79" s="50">
        <f>P79-'[1]Місто'!$P$89</f>
        <v>0</v>
      </c>
      <c r="R79" s="56"/>
    </row>
    <row r="80" spans="1:18" ht="25.5">
      <c r="A80" s="78" t="s">
        <v>341</v>
      </c>
      <c r="B80" s="40"/>
      <c r="C80" s="40"/>
      <c r="D80" s="65" t="s">
        <v>261</v>
      </c>
      <c r="E80" s="35">
        <f>E81+E83+E103</f>
        <v>621185387</v>
      </c>
      <c r="F80" s="35">
        <f aca="true" t="shared" si="24" ref="F80:P80">F81+F83+F103</f>
        <v>621185387</v>
      </c>
      <c r="G80" s="35">
        <f t="shared" si="24"/>
        <v>339274180</v>
      </c>
      <c r="H80" s="35">
        <f t="shared" si="24"/>
        <v>76807494</v>
      </c>
      <c r="I80" s="35">
        <f t="shared" si="24"/>
        <v>0</v>
      </c>
      <c r="J80" s="35">
        <f t="shared" si="24"/>
        <v>84333534</v>
      </c>
      <c r="K80" s="35">
        <f t="shared" si="24"/>
        <v>20950241</v>
      </c>
      <c r="L80" s="35">
        <f t="shared" si="24"/>
        <v>7836839</v>
      </c>
      <c r="M80" s="35">
        <f t="shared" si="24"/>
        <v>2441399</v>
      </c>
      <c r="N80" s="35">
        <f t="shared" si="24"/>
        <v>63383293</v>
      </c>
      <c r="O80" s="35">
        <f t="shared" si="24"/>
        <v>62666113</v>
      </c>
      <c r="P80" s="35">
        <f t="shared" si="24"/>
        <v>705518921</v>
      </c>
      <c r="Q80" s="50"/>
      <c r="R80" s="56"/>
    </row>
    <row r="81" spans="1:18" ht="12.75">
      <c r="A81" s="173" t="s">
        <v>32</v>
      </c>
      <c r="B81" s="172" t="s">
        <v>26</v>
      </c>
      <c r="C81" s="172"/>
      <c r="D81" s="191" t="s">
        <v>28</v>
      </c>
      <c r="E81" s="187">
        <f>E82</f>
        <v>1520930</v>
      </c>
      <c r="F81" s="187">
        <f aca="true" t="shared" si="25" ref="F81:P81">F82</f>
        <v>1520930</v>
      </c>
      <c r="G81" s="187">
        <f t="shared" si="25"/>
        <v>831443</v>
      </c>
      <c r="H81" s="187">
        <f t="shared" si="25"/>
        <v>132114</v>
      </c>
      <c r="I81" s="187">
        <f t="shared" si="25"/>
        <v>0</v>
      </c>
      <c r="J81" s="187">
        <f t="shared" si="25"/>
        <v>106365</v>
      </c>
      <c r="K81" s="187">
        <f t="shared" si="25"/>
        <v>0</v>
      </c>
      <c r="L81" s="187">
        <f t="shared" si="25"/>
        <v>0</v>
      </c>
      <c r="M81" s="187">
        <f t="shared" si="25"/>
        <v>0</v>
      </c>
      <c r="N81" s="187">
        <f t="shared" si="25"/>
        <v>106365</v>
      </c>
      <c r="O81" s="187">
        <f t="shared" si="25"/>
        <v>106365</v>
      </c>
      <c r="P81" s="187">
        <f t="shared" si="25"/>
        <v>1627295</v>
      </c>
      <c r="Q81" s="50"/>
      <c r="R81" s="56"/>
    </row>
    <row r="82" spans="1:18" ht="25.5">
      <c r="A82" s="67" t="s">
        <v>123</v>
      </c>
      <c r="B82" s="37" t="s">
        <v>155</v>
      </c>
      <c r="C82" s="67" t="s">
        <v>799</v>
      </c>
      <c r="D82" s="68" t="s">
        <v>456</v>
      </c>
      <c r="E82" s="36">
        <f>'[1]Місто'!E91</f>
        <v>1520930</v>
      </c>
      <c r="F82" s="36">
        <f>'[1]Місто'!F91</f>
        <v>1520930</v>
      </c>
      <c r="G82" s="36">
        <f>'[1]Місто'!G91</f>
        <v>831443</v>
      </c>
      <c r="H82" s="36">
        <f>'[1]Місто'!H91</f>
        <v>132114</v>
      </c>
      <c r="I82" s="36"/>
      <c r="J82" s="36">
        <f>K82+N82</f>
        <v>106365</v>
      </c>
      <c r="K82" s="36">
        <f>'[1]Місто'!K91</f>
        <v>0</v>
      </c>
      <c r="L82" s="36">
        <f>'[1]Місто'!L91</f>
        <v>0</v>
      </c>
      <c r="M82" s="36">
        <f>'[1]Місто'!M91</f>
        <v>0</v>
      </c>
      <c r="N82" s="36">
        <f>'[1]Місто'!N91</f>
        <v>106365</v>
      </c>
      <c r="O82" s="36">
        <f>'[1]Місто'!O91</f>
        <v>106365</v>
      </c>
      <c r="P82" s="52">
        <f t="shared" si="18"/>
        <v>1627295</v>
      </c>
      <c r="Q82" s="50"/>
      <c r="R82" s="56"/>
    </row>
    <row r="83" spans="1:18" ht="12.75">
      <c r="A83" s="173" t="s">
        <v>863</v>
      </c>
      <c r="B83" s="173" t="s">
        <v>862</v>
      </c>
      <c r="C83" s="173"/>
      <c r="D83" s="174" t="s">
        <v>864</v>
      </c>
      <c r="E83" s="175">
        <f>E84+E86+E88+E90+E92+E94+E96+E99+E102</f>
        <v>619664457</v>
      </c>
      <c r="F83" s="175">
        <f aca="true" t="shared" si="26" ref="F83:P83">F84+F86+F88+F90+F92+F94+F96+F99+F102</f>
        <v>619664457</v>
      </c>
      <c r="G83" s="175">
        <f t="shared" si="26"/>
        <v>338442737</v>
      </c>
      <c r="H83" s="175">
        <f t="shared" si="26"/>
        <v>76675380</v>
      </c>
      <c r="I83" s="175">
        <f t="shared" si="26"/>
        <v>0</v>
      </c>
      <c r="J83" s="175">
        <f t="shared" si="26"/>
        <v>67341723</v>
      </c>
      <c r="K83" s="175">
        <f t="shared" si="26"/>
        <v>20950241</v>
      </c>
      <c r="L83" s="175">
        <f t="shared" si="26"/>
        <v>7836839</v>
      </c>
      <c r="M83" s="175">
        <f t="shared" si="26"/>
        <v>2441399</v>
      </c>
      <c r="N83" s="175">
        <f t="shared" si="26"/>
        <v>46391482</v>
      </c>
      <c r="O83" s="175">
        <f t="shared" si="26"/>
        <v>45674302</v>
      </c>
      <c r="P83" s="175">
        <f t="shared" si="26"/>
        <v>687006180</v>
      </c>
      <c r="Q83" s="50"/>
      <c r="R83" s="56"/>
    </row>
    <row r="84" spans="1:18" ht="25.5">
      <c r="A84" s="67" t="s">
        <v>342</v>
      </c>
      <c r="B84" s="37" t="s">
        <v>161</v>
      </c>
      <c r="C84" s="67" t="s">
        <v>814</v>
      </c>
      <c r="D84" s="62" t="s">
        <v>343</v>
      </c>
      <c r="E84" s="36">
        <f>'[1]Місто'!E93</f>
        <v>405990825</v>
      </c>
      <c r="F84" s="36">
        <f>'[1]Місто'!F93</f>
        <v>405990825</v>
      </c>
      <c r="G84" s="36">
        <f>'[1]Місто'!G93</f>
        <v>231560829</v>
      </c>
      <c r="H84" s="36">
        <f>'[1]Місто'!H93</f>
        <v>55050365</v>
      </c>
      <c r="I84" s="36"/>
      <c r="J84" s="36">
        <f>'[1]Місто'!J93</f>
        <v>47501382</v>
      </c>
      <c r="K84" s="36">
        <f>'[1]Місто'!K93</f>
        <v>9901906</v>
      </c>
      <c r="L84" s="36">
        <f>'[1]Місто'!L93</f>
        <v>2436144</v>
      </c>
      <c r="M84" s="36">
        <f>'[1]Місто'!M93</f>
        <v>1618860</v>
      </c>
      <c r="N84" s="36">
        <f>'[1]Місто'!N93</f>
        <v>37599476</v>
      </c>
      <c r="O84" s="36">
        <f>'[1]Місто'!O93</f>
        <v>37208191</v>
      </c>
      <c r="P84" s="52">
        <f t="shared" si="18"/>
        <v>453492207</v>
      </c>
      <c r="Q84" s="50"/>
      <c r="R84" s="56"/>
    </row>
    <row r="85" spans="1:18" ht="12.75">
      <c r="A85" s="67"/>
      <c r="B85" s="37"/>
      <c r="C85" s="37"/>
      <c r="D85" s="62" t="s">
        <v>740</v>
      </c>
      <c r="E85" s="36">
        <f>'[1]Місто'!E95</f>
        <v>355277756</v>
      </c>
      <c r="F85" s="36">
        <f>'[1]Місто'!F95</f>
        <v>355277756</v>
      </c>
      <c r="G85" s="36">
        <f>'[1]Місто'!G95</f>
        <v>207345128</v>
      </c>
      <c r="H85" s="36">
        <f>'[1]Місто'!H95</f>
        <v>55050365</v>
      </c>
      <c r="I85" s="36"/>
      <c r="J85" s="36"/>
      <c r="K85" s="36"/>
      <c r="L85" s="36"/>
      <c r="M85" s="36"/>
      <c r="N85" s="36"/>
      <c r="O85" s="36"/>
      <c r="P85" s="52">
        <f t="shared" si="18"/>
        <v>355277756</v>
      </c>
      <c r="Q85" s="50"/>
      <c r="R85" s="56"/>
    </row>
    <row r="86" spans="1:18" ht="38.25">
      <c r="A86" s="67" t="s">
        <v>344</v>
      </c>
      <c r="B86" s="37" t="s">
        <v>182</v>
      </c>
      <c r="C86" s="67" t="s">
        <v>815</v>
      </c>
      <c r="D86" s="62" t="s">
        <v>589</v>
      </c>
      <c r="E86" s="36">
        <f>'[1]Місто'!E96</f>
        <v>54549923</v>
      </c>
      <c r="F86" s="36">
        <f>'[1]Місто'!F96</f>
        <v>54549923</v>
      </c>
      <c r="G86" s="36">
        <f>'[1]Місто'!G96</f>
        <v>30750207</v>
      </c>
      <c r="H86" s="36">
        <f>'[1]Місто'!H96</f>
        <v>10058286</v>
      </c>
      <c r="I86" s="36"/>
      <c r="J86" s="36">
        <f>'[1]Місто'!J96</f>
        <v>2945731</v>
      </c>
      <c r="K86" s="36">
        <f>'[1]Місто'!K96</f>
        <v>184482</v>
      </c>
      <c r="L86" s="36">
        <f>'[1]Місто'!L96</f>
        <v>0</v>
      </c>
      <c r="M86" s="36">
        <f>'[1]Місто'!M96</f>
        <v>0</v>
      </c>
      <c r="N86" s="36">
        <f>'[1]Місто'!N96</f>
        <v>2761249</v>
      </c>
      <c r="O86" s="36">
        <f>'[1]Місто'!O96</f>
        <v>2761249</v>
      </c>
      <c r="P86" s="52">
        <f t="shared" si="18"/>
        <v>57495654</v>
      </c>
      <c r="Q86" s="50"/>
      <c r="R86" s="56"/>
    </row>
    <row r="87" spans="1:18" ht="12.75">
      <c r="A87" s="67"/>
      <c r="B87" s="37"/>
      <c r="C87" s="37"/>
      <c r="D87" s="62" t="s">
        <v>740</v>
      </c>
      <c r="E87" s="36">
        <f>'[1]Місто'!E97</f>
        <v>47584318</v>
      </c>
      <c r="F87" s="36">
        <f>'[1]Місто'!F97</f>
        <v>47584318</v>
      </c>
      <c r="G87" s="36">
        <f>'[1]Місто'!G97</f>
        <v>27596037</v>
      </c>
      <c r="H87" s="36">
        <f>'[1]Місто'!H97</f>
        <v>10058286</v>
      </c>
      <c r="I87" s="36"/>
      <c r="J87" s="36"/>
      <c r="K87" s="36"/>
      <c r="L87" s="36"/>
      <c r="M87" s="36"/>
      <c r="N87" s="36"/>
      <c r="O87" s="36"/>
      <c r="P87" s="52">
        <f t="shared" si="18"/>
        <v>47584318</v>
      </c>
      <c r="Q87" s="50"/>
      <c r="R87" s="56"/>
    </row>
    <row r="88" spans="1:18" ht="25.5">
      <c r="A88" s="67" t="s">
        <v>345</v>
      </c>
      <c r="B88" s="37" t="s">
        <v>162</v>
      </c>
      <c r="C88" s="67" t="s">
        <v>816</v>
      </c>
      <c r="D88" s="62" t="s">
        <v>346</v>
      </c>
      <c r="E88" s="36">
        <f>'[1]Місто'!E98</f>
        <v>4549940</v>
      </c>
      <c r="F88" s="36">
        <f>'[1]Місто'!F98</f>
        <v>4549940</v>
      </c>
      <c r="G88" s="36">
        <f>'[1]Місто'!G98</f>
        <v>2798632</v>
      </c>
      <c r="H88" s="36">
        <f>'[1]Місто'!H98</f>
        <v>237115</v>
      </c>
      <c r="I88" s="36"/>
      <c r="J88" s="36">
        <f>'[1]Місто'!J98</f>
        <v>4400</v>
      </c>
      <c r="K88" s="36">
        <f>'[1]Місто'!K98</f>
        <v>0</v>
      </c>
      <c r="L88" s="36">
        <f>'[1]Місто'!L98</f>
        <v>0</v>
      </c>
      <c r="M88" s="36">
        <f>'[1]Місто'!M98</f>
        <v>0</v>
      </c>
      <c r="N88" s="36">
        <f>'[1]Місто'!N98</f>
        <v>4400</v>
      </c>
      <c r="O88" s="36">
        <f>'[1]Місто'!O98</f>
        <v>4400</v>
      </c>
      <c r="P88" s="52">
        <f t="shared" si="18"/>
        <v>4554340</v>
      </c>
      <c r="Q88" s="50"/>
      <c r="R88" s="56"/>
    </row>
    <row r="89" spans="1:18" ht="12.75">
      <c r="A89" s="67"/>
      <c r="B89" s="37"/>
      <c r="C89" s="37"/>
      <c r="D89" s="62" t="s">
        <v>740</v>
      </c>
      <c r="E89" s="36">
        <f>'[1]Місто'!E100</f>
        <v>3608193</v>
      </c>
      <c r="F89" s="36">
        <f>'[1]Місто'!F100</f>
        <v>3608193</v>
      </c>
      <c r="G89" s="36">
        <f>'[1]Місто'!G100</f>
        <v>2482178</v>
      </c>
      <c r="H89" s="36">
        <f>'[1]Місто'!H100</f>
        <v>237115</v>
      </c>
      <c r="I89" s="36"/>
      <c r="J89" s="36"/>
      <c r="K89" s="36"/>
      <c r="L89" s="36"/>
      <c r="M89" s="36"/>
      <c r="N89" s="36"/>
      <c r="O89" s="36"/>
      <c r="P89" s="52">
        <f t="shared" si="18"/>
        <v>3608193</v>
      </c>
      <c r="Q89" s="50"/>
      <c r="R89" s="56"/>
    </row>
    <row r="90" spans="1:18" ht="25.5">
      <c r="A90" s="67" t="s">
        <v>347</v>
      </c>
      <c r="B90" s="37" t="s">
        <v>163</v>
      </c>
      <c r="C90" s="67" t="s">
        <v>817</v>
      </c>
      <c r="D90" s="65" t="s">
        <v>348</v>
      </c>
      <c r="E90" s="36">
        <f>'[1]Місто'!E101</f>
        <v>21712901</v>
      </c>
      <c r="F90" s="36">
        <f>'[1]Місто'!F101</f>
        <v>21712901</v>
      </c>
      <c r="G90" s="36">
        <f>'[1]Місто'!G101</f>
        <v>12422498</v>
      </c>
      <c r="H90" s="36">
        <f>'[1]Місто'!H101</f>
        <v>1851494</v>
      </c>
      <c r="I90" s="36"/>
      <c r="J90" s="36">
        <f>'[1]Місто'!J101</f>
        <v>9319388</v>
      </c>
      <c r="K90" s="36">
        <f>'[1]Місто'!K101</f>
        <v>8760483</v>
      </c>
      <c r="L90" s="36">
        <f>'[1]Місто'!L101</f>
        <v>4834684</v>
      </c>
      <c r="M90" s="36">
        <f>'[1]Місто'!M101</f>
        <v>744075</v>
      </c>
      <c r="N90" s="36">
        <f>'[1]Місто'!N101</f>
        <v>558905</v>
      </c>
      <c r="O90" s="36">
        <f>'[1]Місто'!O101</f>
        <v>233010</v>
      </c>
      <c r="P90" s="52">
        <f t="shared" si="18"/>
        <v>31032289</v>
      </c>
      <c r="Q90" s="50"/>
      <c r="R90" s="56"/>
    </row>
    <row r="91" spans="1:18" ht="12.75">
      <c r="A91" s="67"/>
      <c r="B91" s="37"/>
      <c r="C91" s="37"/>
      <c r="D91" s="62" t="s">
        <v>740</v>
      </c>
      <c r="E91" s="36">
        <f>'[1]Місто'!E102</f>
        <v>16711708</v>
      </c>
      <c r="F91" s="36">
        <f>'[1]Місто'!F102</f>
        <v>16711708</v>
      </c>
      <c r="G91" s="36">
        <f>'[1]Місто'!G102</f>
        <v>10939004</v>
      </c>
      <c r="H91" s="36">
        <f>'[1]Місто'!H102</f>
        <v>1851494</v>
      </c>
      <c r="I91" s="36"/>
      <c r="J91" s="36"/>
      <c r="K91" s="36"/>
      <c r="L91" s="36"/>
      <c r="M91" s="36"/>
      <c r="N91" s="36"/>
      <c r="O91" s="36"/>
      <c r="P91" s="52">
        <f t="shared" si="18"/>
        <v>16711708</v>
      </c>
      <c r="Q91" s="50"/>
      <c r="R91" s="56"/>
    </row>
    <row r="92" spans="1:18" ht="38.25">
      <c r="A92" s="67" t="s">
        <v>349</v>
      </c>
      <c r="B92" s="37" t="s">
        <v>164</v>
      </c>
      <c r="C92" s="67" t="s">
        <v>818</v>
      </c>
      <c r="D92" s="62" t="s">
        <v>350</v>
      </c>
      <c r="E92" s="36">
        <f>'[1]Місто'!E103</f>
        <v>358391</v>
      </c>
      <c r="F92" s="36">
        <f>'[1]Місто'!F103</f>
        <v>358391</v>
      </c>
      <c r="G92" s="36">
        <f>'[1]Місто'!G103</f>
        <v>239258</v>
      </c>
      <c r="H92" s="36">
        <f>'[1]Місто'!H103</f>
        <v>27816</v>
      </c>
      <c r="I92" s="36"/>
      <c r="J92" s="36">
        <f>'[1]Місто'!J103</f>
        <v>0</v>
      </c>
      <c r="K92" s="36">
        <f>'[1]Місто'!K103</f>
        <v>0</v>
      </c>
      <c r="L92" s="36">
        <f>'[1]Місто'!L103</f>
        <v>0</v>
      </c>
      <c r="M92" s="36">
        <f>'[1]Місто'!M103</f>
        <v>0</v>
      </c>
      <c r="N92" s="36">
        <f>'[1]Місто'!N103</f>
        <v>0</v>
      </c>
      <c r="O92" s="36">
        <f>'[1]Місто'!O103</f>
        <v>0</v>
      </c>
      <c r="P92" s="52">
        <f t="shared" si="18"/>
        <v>358391</v>
      </c>
      <c r="Q92" s="50"/>
      <c r="R92" s="56"/>
    </row>
    <row r="93" spans="1:18" ht="12.75">
      <c r="A93" s="67"/>
      <c r="B93" s="37"/>
      <c r="C93" s="37"/>
      <c r="D93" s="62" t="s">
        <v>740</v>
      </c>
      <c r="E93" s="36">
        <f>'[1]Місто'!E104</f>
        <v>317185</v>
      </c>
      <c r="F93" s="36">
        <f>'[1]Місто'!F104</f>
        <v>317185</v>
      </c>
      <c r="G93" s="36">
        <f>'[1]Місто'!G104</f>
        <v>212318</v>
      </c>
      <c r="H93" s="36">
        <f>'[1]Місто'!H104</f>
        <v>27816</v>
      </c>
      <c r="I93" s="36"/>
      <c r="J93" s="36"/>
      <c r="K93" s="36"/>
      <c r="L93" s="36"/>
      <c r="M93" s="36"/>
      <c r="N93" s="36"/>
      <c r="O93" s="36"/>
      <c r="P93" s="52">
        <f t="shared" si="18"/>
        <v>317185</v>
      </c>
      <c r="Q93" s="50"/>
      <c r="R93" s="56"/>
    </row>
    <row r="94" spans="1:18" ht="30" customHeight="1">
      <c r="A94" s="67" t="s">
        <v>671</v>
      </c>
      <c r="B94" s="67" t="s">
        <v>670</v>
      </c>
      <c r="C94" s="67" t="s">
        <v>819</v>
      </c>
      <c r="D94" s="62" t="s">
        <v>782</v>
      </c>
      <c r="E94" s="36">
        <f>'[1]Місто'!E105</f>
        <v>103712410</v>
      </c>
      <c r="F94" s="36">
        <f>'[1]Місто'!F105</f>
        <v>103712410</v>
      </c>
      <c r="G94" s="36">
        <f>'[1]Місто'!G105</f>
        <v>59517896</v>
      </c>
      <c r="H94" s="36">
        <f>'[1]Місто'!H105</f>
        <v>9345168</v>
      </c>
      <c r="I94" s="36"/>
      <c r="J94" s="36">
        <f>'[1]Місто'!J105</f>
        <v>7570822</v>
      </c>
      <c r="K94" s="36">
        <f>'[1]Місто'!K105</f>
        <v>2103370</v>
      </c>
      <c r="L94" s="36">
        <f>'[1]Місто'!L105</f>
        <v>566011</v>
      </c>
      <c r="M94" s="36">
        <f>'[1]Місто'!M105</f>
        <v>78464</v>
      </c>
      <c r="N94" s="36">
        <f>'[1]Місто'!N105</f>
        <v>5467452</v>
      </c>
      <c r="O94" s="36">
        <f>'[1]Місто'!O105</f>
        <v>5467452</v>
      </c>
      <c r="P94" s="52">
        <f t="shared" si="18"/>
        <v>111283232</v>
      </c>
      <c r="Q94" s="50"/>
      <c r="R94" s="56"/>
    </row>
    <row r="95" spans="1:18" ht="12.75">
      <c r="A95" s="67"/>
      <c r="B95" s="67"/>
      <c r="C95" s="67"/>
      <c r="D95" s="62" t="s">
        <v>740</v>
      </c>
      <c r="E95" s="36">
        <f>'[1]Місто'!E106</f>
        <v>83653340</v>
      </c>
      <c r="F95" s="36">
        <f>'[1]Місто'!F106</f>
        <v>83653340</v>
      </c>
      <c r="G95" s="36">
        <f>'[1]Місто'!G106</f>
        <v>52759227</v>
      </c>
      <c r="H95" s="36">
        <f>'[1]Місто'!H106</f>
        <v>9345168</v>
      </c>
      <c r="I95" s="36"/>
      <c r="J95" s="36"/>
      <c r="K95" s="36"/>
      <c r="L95" s="36"/>
      <c r="M95" s="36"/>
      <c r="N95" s="36"/>
      <c r="O95" s="36"/>
      <c r="P95" s="52">
        <f t="shared" si="18"/>
        <v>83653340</v>
      </c>
      <c r="Q95" s="50"/>
      <c r="R95" s="56"/>
    </row>
    <row r="96" spans="1:18" ht="27.75" customHeight="1">
      <c r="A96" s="129" t="s">
        <v>752</v>
      </c>
      <c r="B96" s="129" t="s">
        <v>165</v>
      </c>
      <c r="C96" s="129"/>
      <c r="D96" s="134" t="s">
        <v>637</v>
      </c>
      <c r="E96" s="135">
        <f>E97+E98</f>
        <v>24106902</v>
      </c>
      <c r="F96" s="135">
        <f>F97+F98</f>
        <v>24106902</v>
      </c>
      <c r="G96" s="135">
        <f>G97+G98</f>
        <v>517575</v>
      </c>
      <c r="H96" s="135">
        <f>H97+H98</f>
        <v>29289</v>
      </c>
      <c r="I96" s="135"/>
      <c r="J96" s="135">
        <f>K96+N96</f>
        <v>0</v>
      </c>
      <c r="K96" s="135">
        <f>K97+K98</f>
        <v>0</v>
      </c>
      <c r="L96" s="135">
        <f>L97+L98</f>
        <v>0</v>
      </c>
      <c r="M96" s="135">
        <f>M97+M98</f>
        <v>0</v>
      </c>
      <c r="N96" s="135">
        <f>N97+N98</f>
        <v>0</v>
      </c>
      <c r="O96" s="135">
        <f>O97+O98</f>
        <v>0</v>
      </c>
      <c r="P96" s="136">
        <f t="shared" si="18"/>
        <v>24106902</v>
      </c>
      <c r="Q96" s="50"/>
      <c r="R96" s="56"/>
    </row>
    <row r="97" spans="1:18" ht="92.25" customHeight="1">
      <c r="A97" s="67" t="s">
        <v>753</v>
      </c>
      <c r="B97" s="37" t="s">
        <v>165</v>
      </c>
      <c r="C97" s="67" t="s">
        <v>820</v>
      </c>
      <c r="D97" s="62" t="s">
        <v>590</v>
      </c>
      <c r="E97" s="36">
        <f>'[1]Місто'!E107-E98</f>
        <v>23351055</v>
      </c>
      <c r="F97" s="36">
        <f>'[1]Місто'!F107-F98</f>
        <v>23351055</v>
      </c>
      <c r="G97" s="36">
        <f>'[1]Місто'!G107-G98</f>
        <v>0</v>
      </c>
      <c r="H97" s="36">
        <f>'[1]Місто'!H107-H98</f>
        <v>0</v>
      </c>
      <c r="I97" s="36">
        <f>'[1]Місто'!I107-I98</f>
        <v>0</v>
      </c>
      <c r="J97" s="36"/>
      <c r="K97" s="36">
        <f>'[1]Місто'!K107</f>
        <v>0</v>
      </c>
      <c r="L97" s="36">
        <f>'[1]Місто'!L107</f>
        <v>0</v>
      </c>
      <c r="M97" s="36">
        <f>'[1]Місто'!M107</f>
        <v>0</v>
      </c>
      <c r="N97" s="36"/>
      <c r="O97" s="36"/>
      <c r="P97" s="52">
        <f t="shared" si="18"/>
        <v>23351055</v>
      </c>
      <c r="Q97" s="50"/>
      <c r="R97" s="56"/>
    </row>
    <row r="98" spans="1:18" ht="52.5" customHeight="1">
      <c r="A98" s="67" t="s">
        <v>754</v>
      </c>
      <c r="B98" s="37" t="s">
        <v>165</v>
      </c>
      <c r="C98" s="67" t="s">
        <v>820</v>
      </c>
      <c r="D98" s="62" t="s">
        <v>593</v>
      </c>
      <c r="E98" s="36">
        <f>F98</f>
        <v>755847</v>
      </c>
      <c r="F98" s="36">
        <v>755847</v>
      </c>
      <c r="G98" s="36">
        <v>517575</v>
      </c>
      <c r="H98" s="36">
        <v>29289</v>
      </c>
      <c r="I98" s="36"/>
      <c r="J98" s="36">
        <f>K98+N98</f>
        <v>0</v>
      </c>
      <c r="K98" s="36">
        <f>'[1]Місто'!K107</f>
        <v>0</v>
      </c>
      <c r="L98" s="36">
        <f>'[1]Місто'!L107</f>
        <v>0</v>
      </c>
      <c r="M98" s="36">
        <f>'[1]Місто'!M107</f>
        <v>0</v>
      </c>
      <c r="N98" s="36">
        <f>'[1]Місто'!N107</f>
        <v>0</v>
      </c>
      <c r="O98" s="36">
        <f>'[1]Місто'!O107</f>
        <v>0</v>
      </c>
      <c r="P98" s="52">
        <f t="shared" si="18"/>
        <v>755847</v>
      </c>
      <c r="Q98" s="50"/>
      <c r="R98" s="56"/>
    </row>
    <row r="99" spans="1:18" ht="81.75" customHeight="1">
      <c r="A99" s="67" t="s">
        <v>351</v>
      </c>
      <c r="B99" s="37" t="s">
        <v>166</v>
      </c>
      <c r="C99" s="67" t="s">
        <v>820</v>
      </c>
      <c r="D99" s="62" t="s">
        <v>125</v>
      </c>
      <c r="E99" s="36">
        <f>'[1]Місто'!E108</f>
        <v>1124997</v>
      </c>
      <c r="F99" s="36">
        <f>'[1]Місто'!F108</f>
        <v>1124997</v>
      </c>
      <c r="G99" s="36">
        <f>'[1]Місто'!G108</f>
        <v>635842</v>
      </c>
      <c r="H99" s="36">
        <f>'[1]Місто'!H108</f>
        <v>75847</v>
      </c>
      <c r="I99" s="36"/>
      <c r="J99" s="36">
        <f>'[1]Місто'!J108</f>
        <v>0</v>
      </c>
      <c r="K99" s="36">
        <f>'[1]Місто'!K108</f>
        <v>0</v>
      </c>
      <c r="L99" s="36">
        <f>'[1]Місто'!L108</f>
        <v>0</v>
      </c>
      <c r="M99" s="36">
        <f>'[1]Місто'!M108</f>
        <v>0</v>
      </c>
      <c r="N99" s="36">
        <f>'[1]Місто'!N108</f>
        <v>0</v>
      </c>
      <c r="O99" s="36">
        <f>'[1]Місто'!O108</f>
        <v>0</v>
      </c>
      <c r="P99" s="52">
        <f t="shared" si="18"/>
        <v>1124997</v>
      </c>
      <c r="Q99" s="50"/>
      <c r="R99" s="56"/>
    </row>
    <row r="100" spans="1:18" ht="38.25" hidden="1">
      <c r="A100" s="67" t="s">
        <v>525</v>
      </c>
      <c r="B100" s="37" t="s">
        <v>167</v>
      </c>
      <c r="C100" s="37"/>
      <c r="D100" s="62" t="s">
        <v>352</v>
      </c>
      <c r="E100" s="36">
        <f>'[1]Місто'!E109</f>
        <v>0</v>
      </c>
      <c r="F100" s="36">
        <f>'[1]Місто'!F109</f>
        <v>0</v>
      </c>
      <c r="G100" s="36">
        <f>'[1]Місто'!G109</f>
        <v>0</v>
      </c>
      <c r="H100" s="36">
        <f>'[1]Місто'!H109</f>
        <v>0</v>
      </c>
      <c r="I100" s="36"/>
      <c r="J100" s="36">
        <f>'[1]Місто'!J109</f>
        <v>0</v>
      </c>
      <c r="K100" s="36">
        <f>'[1]Місто'!K109</f>
        <v>0</v>
      </c>
      <c r="L100" s="36">
        <f>'[1]Місто'!L109</f>
        <v>0</v>
      </c>
      <c r="M100" s="36">
        <f>'[1]Місто'!M109</f>
        <v>0</v>
      </c>
      <c r="N100" s="36">
        <f>'[1]Місто'!N109</f>
        <v>0</v>
      </c>
      <c r="O100" s="36">
        <f>'[1]Місто'!O109</f>
        <v>0</v>
      </c>
      <c r="P100" s="52">
        <f t="shared" si="18"/>
        <v>0</v>
      </c>
      <c r="Q100" s="50"/>
      <c r="R100" s="56"/>
    </row>
    <row r="101" spans="1:18" ht="25.5">
      <c r="A101" s="173" t="s">
        <v>525</v>
      </c>
      <c r="B101" s="173"/>
      <c r="C101" s="173"/>
      <c r="D101" s="177" t="s">
        <v>33</v>
      </c>
      <c r="E101" s="175">
        <f>E102</f>
        <v>3558168</v>
      </c>
      <c r="F101" s="175">
        <f aca="true" t="shared" si="27" ref="F101:P101">F102</f>
        <v>3558168</v>
      </c>
      <c r="G101" s="175">
        <f t="shared" si="27"/>
        <v>0</v>
      </c>
      <c r="H101" s="175">
        <f t="shared" si="27"/>
        <v>0</v>
      </c>
      <c r="I101" s="175">
        <f t="shared" si="27"/>
        <v>0</v>
      </c>
      <c r="J101" s="175">
        <f t="shared" si="27"/>
        <v>0</v>
      </c>
      <c r="K101" s="175">
        <f t="shared" si="27"/>
        <v>0</v>
      </c>
      <c r="L101" s="175">
        <f t="shared" si="27"/>
        <v>0</v>
      </c>
      <c r="M101" s="175">
        <f t="shared" si="27"/>
        <v>0</v>
      </c>
      <c r="N101" s="175">
        <f t="shared" si="27"/>
        <v>0</v>
      </c>
      <c r="O101" s="175">
        <f t="shared" si="27"/>
        <v>0</v>
      </c>
      <c r="P101" s="175">
        <f t="shared" si="27"/>
        <v>3558168</v>
      </c>
      <c r="Q101" s="50"/>
      <c r="R101" s="56"/>
    </row>
    <row r="102" spans="1:18" ht="38.25">
      <c r="A102" s="67" t="s">
        <v>755</v>
      </c>
      <c r="B102" s="37" t="s">
        <v>207</v>
      </c>
      <c r="C102" s="67" t="s">
        <v>820</v>
      </c>
      <c r="D102" s="57" t="s">
        <v>225</v>
      </c>
      <c r="E102" s="36">
        <f>'[1]Місто'!E110</f>
        <v>3558168</v>
      </c>
      <c r="F102" s="36">
        <f>'[1]Місто'!F110</f>
        <v>3558168</v>
      </c>
      <c r="G102" s="36">
        <f>'[1]Місто'!G110</f>
        <v>0</v>
      </c>
      <c r="H102" s="36">
        <f>'[1]Місто'!H110</f>
        <v>0</v>
      </c>
      <c r="I102" s="36"/>
      <c r="J102" s="36">
        <f>'[1]Місто'!J110</f>
        <v>0</v>
      </c>
      <c r="K102" s="36">
        <f>'[1]Місто'!K110</f>
        <v>0</v>
      </c>
      <c r="L102" s="36">
        <f>'[1]Місто'!L110</f>
        <v>0</v>
      </c>
      <c r="M102" s="36">
        <f>'[1]Місто'!M110</f>
        <v>0</v>
      </c>
      <c r="N102" s="36">
        <f>'[1]Місто'!N110</f>
        <v>0</v>
      </c>
      <c r="O102" s="36">
        <f>'[1]Місто'!O110</f>
        <v>0</v>
      </c>
      <c r="P102" s="52">
        <f t="shared" si="18"/>
        <v>3558168</v>
      </c>
      <c r="Q102" s="50"/>
      <c r="R102" s="56"/>
    </row>
    <row r="103" spans="1:18" ht="12.75">
      <c r="A103" s="173" t="s">
        <v>865</v>
      </c>
      <c r="B103" s="173" t="s">
        <v>854</v>
      </c>
      <c r="C103" s="173"/>
      <c r="D103" s="178" t="s">
        <v>856</v>
      </c>
      <c r="E103" s="175">
        <f>E104</f>
        <v>0</v>
      </c>
      <c r="F103" s="175">
        <f aca="true" t="shared" si="28" ref="F103:P103">F104</f>
        <v>0</v>
      </c>
      <c r="G103" s="175">
        <f t="shared" si="28"/>
        <v>0</v>
      </c>
      <c r="H103" s="175">
        <f t="shared" si="28"/>
        <v>0</v>
      </c>
      <c r="I103" s="175">
        <f t="shared" si="28"/>
        <v>0</v>
      </c>
      <c r="J103" s="175">
        <f t="shared" si="28"/>
        <v>16885446</v>
      </c>
      <c r="K103" s="175">
        <f t="shared" si="28"/>
        <v>0</v>
      </c>
      <c r="L103" s="175">
        <f t="shared" si="28"/>
        <v>0</v>
      </c>
      <c r="M103" s="175">
        <f t="shared" si="28"/>
        <v>0</v>
      </c>
      <c r="N103" s="175">
        <f t="shared" si="28"/>
        <v>16885446</v>
      </c>
      <c r="O103" s="175">
        <f t="shared" si="28"/>
        <v>16885446</v>
      </c>
      <c r="P103" s="175">
        <f t="shared" si="28"/>
        <v>16885446</v>
      </c>
      <c r="Q103" s="50"/>
      <c r="R103" s="56"/>
    </row>
    <row r="104" spans="1:18" s="54" customFormat="1" ht="25.5">
      <c r="A104" s="67" t="s">
        <v>353</v>
      </c>
      <c r="B104" s="37" t="s">
        <v>210</v>
      </c>
      <c r="C104" s="67" t="s">
        <v>801</v>
      </c>
      <c r="D104" s="62" t="s">
        <v>309</v>
      </c>
      <c r="E104" s="36">
        <f>'[1]Місто'!E112</f>
        <v>0</v>
      </c>
      <c r="F104" s="36">
        <f>'[1]Місто'!F112</f>
        <v>0</v>
      </c>
      <c r="G104" s="36">
        <f>'[1]Місто'!G112</f>
        <v>0</v>
      </c>
      <c r="H104" s="36">
        <f>'[1]Місто'!H112</f>
        <v>0</v>
      </c>
      <c r="I104" s="36"/>
      <c r="J104" s="36">
        <f>K104+N104</f>
        <v>16885446</v>
      </c>
      <c r="K104" s="36">
        <f>'[1]Місто'!K112</f>
        <v>0</v>
      </c>
      <c r="L104" s="36">
        <f>'[1]Місто'!L112</f>
        <v>0</v>
      </c>
      <c r="M104" s="36">
        <f>'[1]Місто'!M112</f>
        <v>0</v>
      </c>
      <c r="N104" s="36">
        <f>'[1]Місто'!N112</f>
        <v>16885446</v>
      </c>
      <c r="O104" s="36">
        <f>'[1]Місто'!O112</f>
        <v>16885446</v>
      </c>
      <c r="P104" s="52">
        <f t="shared" si="18"/>
        <v>16885446</v>
      </c>
      <c r="Q104" s="50"/>
      <c r="R104" s="53"/>
    </row>
    <row r="105" spans="1:17" s="3" customFormat="1" ht="41.25" customHeight="1">
      <c r="A105" s="83" t="s">
        <v>354</v>
      </c>
      <c r="B105" s="83" t="s">
        <v>290</v>
      </c>
      <c r="C105" s="83"/>
      <c r="D105" s="84" t="s">
        <v>264</v>
      </c>
      <c r="E105" s="48">
        <f>E106</f>
        <v>1141596607</v>
      </c>
      <c r="F105" s="48">
        <f>F106</f>
        <v>1141596607</v>
      </c>
      <c r="G105" s="48">
        <f aca="true" t="shared" si="29" ref="G105:O105">G106</f>
        <v>35809764</v>
      </c>
      <c r="H105" s="48">
        <f t="shared" si="29"/>
        <v>3522007</v>
      </c>
      <c r="I105" s="48">
        <f t="shared" si="29"/>
        <v>0</v>
      </c>
      <c r="J105" s="48">
        <f t="shared" si="29"/>
        <v>6938642</v>
      </c>
      <c r="K105" s="48">
        <f t="shared" si="29"/>
        <v>153971</v>
      </c>
      <c r="L105" s="48">
        <f t="shared" si="29"/>
        <v>88808</v>
      </c>
      <c r="M105" s="48">
        <f t="shared" si="29"/>
        <v>0</v>
      </c>
      <c r="N105" s="48">
        <f t="shared" si="29"/>
        <v>6784671</v>
      </c>
      <c r="O105" s="48">
        <f t="shared" si="29"/>
        <v>6784671</v>
      </c>
      <c r="P105" s="49">
        <f t="shared" si="18"/>
        <v>1148535249</v>
      </c>
      <c r="Q105" s="50">
        <f>P105-'[1]Місто'!$P$118</f>
        <v>0</v>
      </c>
    </row>
    <row r="106" spans="1:17" s="3" customFormat="1" ht="25.5">
      <c r="A106" s="78" t="s">
        <v>355</v>
      </c>
      <c r="B106" s="40"/>
      <c r="C106" s="40"/>
      <c r="D106" s="65" t="s">
        <v>264</v>
      </c>
      <c r="E106" s="35">
        <f>E108+E109+E111+E164</f>
        <v>1141596607</v>
      </c>
      <c r="F106" s="35">
        <f aca="true" t="shared" si="30" ref="F106:P106">F108+F109+F111+F164</f>
        <v>1141596607</v>
      </c>
      <c r="G106" s="35">
        <f t="shared" si="30"/>
        <v>35809764</v>
      </c>
      <c r="H106" s="35">
        <f t="shared" si="30"/>
        <v>3522007</v>
      </c>
      <c r="I106" s="35">
        <f t="shared" si="30"/>
        <v>0</v>
      </c>
      <c r="J106" s="35">
        <f t="shared" si="30"/>
        <v>6938642</v>
      </c>
      <c r="K106" s="35">
        <f t="shared" si="30"/>
        <v>153971</v>
      </c>
      <c r="L106" s="35">
        <f t="shared" si="30"/>
        <v>88808</v>
      </c>
      <c r="M106" s="35">
        <f t="shared" si="30"/>
        <v>0</v>
      </c>
      <c r="N106" s="35">
        <f t="shared" si="30"/>
        <v>6784671</v>
      </c>
      <c r="O106" s="35">
        <f t="shared" si="30"/>
        <v>6784671</v>
      </c>
      <c r="P106" s="35">
        <f t="shared" si="30"/>
        <v>1148535249</v>
      </c>
      <c r="Q106" s="50"/>
    </row>
    <row r="107" spans="1:17" s="3" customFormat="1" ht="12.75">
      <c r="A107" s="173" t="s">
        <v>34</v>
      </c>
      <c r="B107" s="172" t="s">
        <v>26</v>
      </c>
      <c r="C107" s="172"/>
      <c r="D107" s="191" t="s">
        <v>28</v>
      </c>
      <c r="E107" s="187">
        <f>E108</f>
        <v>34043798</v>
      </c>
      <c r="F107" s="187">
        <f aca="true" t="shared" si="31" ref="F107:P107">F108</f>
        <v>34043798</v>
      </c>
      <c r="G107" s="187">
        <f t="shared" si="31"/>
        <v>22896242</v>
      </c>
      <c r="H107" s="187">
        <f t="shared" si="31"/>
        <v>1294951</v>
      </c>
      <c r="I107" s="187">
        <f t="shared" si="31"/>
        <v>0</v>
      </c>
      <c r="J107" s="187">
        <f t="shared" si="31"/>
        <v>1766140</v>
      </c>
      <c r="K107" s="187">
        <f t="shared" si="31"/>
        <v>0</v>
      </c>
      <c r="L107" s="187">
        <f t="shared" si="31"/>
        <v>0</v>
      </c>
      <c r="M107" s="187">
        <f t="shared" si="31"/>
        <v>0</v>
      </c>
      <c r="N107" s="187">
        <f t="shared" si="31"/>
        <v>1766140</v>
      </c>
      <c r="O107" s="187">
        <f t="shared" si="31"/>
        <v>1766140</v>
      </c>
      <c r="P107" s="187">
        <f t="shared" si="31"/>
        <v>35809938</v>
      </c>
      <c r="Q107" s="50"/>
    </row>
    <row r="108" spans="1:17" s="3" customFormat="1" ht="25.5">
      <c r="A108" s="37" t="s">
        <v>124</v>
      </c>
      <c r="B108" s="37" t="s">
        <v>155</v>
      </c>
      <c r="C108" s="37" t="s">
        <v>799</v>
      </c>
      <c r="D108" s="55" t="s">
        <v>458</v>
      </c>
      <c r="E108" s="36">
        <f>'[1]Місто'!E120</f>
        <v>34043798</v>
      </c>
      <c r="F108" s="36">
        <f>'[1]Місто'!F120</f>
        <v>34043798</v>
      </c>
      <c r="G108" s="36">
        <f>'[1]Місто'!G120</f>
        <v>22896242</v>
      </c>
      <c r="H108" s="36">
        <f>'[1]Місто'!H120</f>
        <v>1294951</v>
      </c>
      <c r="I108" s="36"/>
      <c r="J108" s="36">
        <f>K108+N108</f>
        <v>1766140</v>
      </c>
      <c r="K108" s="36">
        <f>'[1]Місто'!K120</f>
        <v>0</v>
      </c>
      <c r="L108" s="36">
        <f>'[1]Місто'!L120</f>
        <v>0</v>
      </c>
      <c r="M108" s="36">
        <f>'[1]Місто'!M120</f>
        <v>0</v>
      </c>
      <c r="N108" s="36">
        <f>'[1]Місто'!N120</f>
        <v>1766140</v>
      </c>
      <c r="O108" s="36">
        <f>'[1]Місто'!O120</f>
        <v>1766140</v>
      </c>
      <c r="P108" s="52">
        <f t="shared" si="18"/>
        <v>35809938</v>
      </c>
      <c r="Q108" s="50"/>
    </row>
    <row r="109" spans="1:17" s="3" customFormat="1" ht="12.75">
      <c r="A109" s="180" t="s">
        <v>866</v>
      </c>
      <c r="B109" s="181" t="s">
        <v>845</v>
      </c>
      <c r="C109" s="181"/>
      <c r="D109" s="182" t="s">
        <v>847</v>
      </c>
      <c r="E109" s="183">
        <f>E110</f>
        <v>1285600</v>
      </c>
      <c r="F109" s="183">
        <f aca="true" t="shared" si="32" ref="F109:P109">F110</f>
        <v>1285600</v>
      </c>
      <c r="G109" s="183">
        <f t="shared" si="32"/>
        <v>0</v>
      </c>
      <c r="H109" s="183">
        <f t="shared" si="32"/>
        <v>0</v>
      </c>
      <c r="I109" s="183">
        <f t="shared" si="32"/>
        <v>0</v>
      </c>
      <c r="J109" s="183">
        <f t="shared" si="32"/>
        <v>0</v>
      </c>
      <c r="K109" s="183">
        <f t="shared" si="32"/>
        <v>0</v>
      </c>
      <c r="L109" s="183">
        <f t="shared" si="32"/>
        <v>0</v>
      </c>
      <c r="M109" s="183">
        <f t="shared" si="32"/>
        <v>0</v>
      </c>
      <c r="N109" s="183">
        <f t="shared" si="32"/>
        <v>0</v>
      </c>
      <c r="O109" s="183">
        <f t="shared" si="32"/>
        <v>0</v>
      </c>
      <c r="P109" s="183">
        <f t="shared" si="32"/>
        <v>1285600</v>
      </c>
      <c r="Q109" s="50"/>
    </row>
    <row r="110" spans="1:17" s="3" customFormat="1" ht="63.75" customHeight="1">
      <c r="A110" s="9" t="s">
        <v>756</v>
      </c>
      <c r="B110" s="9" t="s">
        <v>153</v>
      </c>
      <c r="C110" s="9" t="s">
        <v>803</v>
      </c>
      <c r="D110" s="14" t="s">
        <v>783</v>
      </c>
      <c r="E110" s="26">
        <f>'[1]Місто'!E122</f>
        <v>1285600</v>
      </c>
      <c r="F110" s="26">
        <f>'[1]Місто'!F122</f>
        <v>1285600</v>
      </c>
      <c r="G110" s="26"/>
      <c r="H110" s="26"/>
      <c r="I110" s="26"/>
      <c r="J110" s="26">
        <f>K110+N110</f>
        <v>0</v>
      </c>
      <c r="K110" s="26"/>
      <c r="L110" s="26"/>
      <c r="M110" s="26"/>
      <c r="N110" s="26"/>
      <c r="O110" s="26"/>
      <c r="P110" s="25">
        <f>E110+J110</f>
        <v>1285600</v>
      </c>
      <c r="Q110" s="50"/>
    </row>
    <row r="111" spans="1:17" s="3" customFormat="1" ht="25.5">
      <c r="A111" s="180" t="s">
        <v>867</v>
      </c>
      <c r="B111" s="180" t="s">
        <v>848</v>
      </c>
      <c r="C111" s="180"/>
      <c r="D111" s="184" t="s">
        <v>850</v>
      </c>
      <c r="E111" s="185">
        <f>E112+E120+E128+E136+E146+E147+E149+E154+E156+E158</f>
        <v>1106267209</v>
      </c>
      <c r="F111" s="185">
        <f aca="true" t="shared" si="33" ref="F111:P111">F112+F120+F128+F136+F146+F147+F149+F154+F156+F158</f>
        <v>1106267209</v>
      </c>
      <c r="G111" s="185">
        <f t="shared" si="33"/>
        <v>12913522</v>
      </c>
      <c r="H111" s="185">
        <f t="shared" si="33"/>
        <v>2227056</v>
      </c>
      <c r="I111" s="185">
        <f t="shared" si="33"/>
        <v>0</v>
      </c>
      <c r="J111" s="185">
        <f t="shared" si="33"/>
        <v>1363179</v>
      </c>
      <c r="K111" s="185">
        <f t="shared" si="33"/>
        <v>153971</v>
      </c>
      <c r="L111" s="185">
        <f t="shared" si="33"/>
        <v>88808</v>
      </c>
      <c r="M111" s="185">
        <f t="shared" si="33"/>
        <v>0</v>
      </c>
      <c r="N111" s="185">
        <f t="shared" si="33"/>
        <v>1209208</v>
      </c>
      <c r="O111" s="185">
        <f t="shared" si="33"/>
        <v>1209208</v>
      </c>
      <c r="P111" s="185">
        <f t="shared" si="33"/>
        <v>1107630388</v>
      </c>
      <c r="Q111" s="50"/>
    </row>
    <row r="112" spans="1:17" s="3" customFormat="1" ht="76.5">
      <c r="A112" s="180" t="s">
        <v>870</v>
      </c>
      <c r="B112" s="180"/>
      <c r="C112" s="180"/>
      <c r="D112" s="184" t="s">
        <v>871</v>
      </c>
      <c r="E112" s="185">
        <f>E113+E114+E116+E117+E118+E119</f>
        <v>449516200</v>
      </c>
      <c r="F112" s="185">
        <f aca="true" t="shared" si="34" ref="F112:P112">F113+F114+F116+F117+F118+F119</f>
        <v>449516200</v>
      </c>
      <c r="G112" s="185">
        <f t="shared" si="34"/>
        <v>0</v>
      </c>
      <c r="H112" s="185">
        <f t="shared" si="34"/>
        <v>0</v>
      </c>
      <c r="I112" s="185">
        <f t="shared" si="34"/>
        <v>0</v>
      </c>
      <c r="J112" s="185">
        <f t="shared" si="34"/>
        <v>0</v>
      </c>
      <c r="K112" s="185">
        <f t="shared" si="34"/>
        <v>0</v>
      </c>
      <c r="L112" s="185">
        <f t="shared" si="34"/>
        <v>0</v>
      </c>
      <c r="M112" s="185">
        <f t="shared" si="34"/>
        <v>0</v>
      </c>
      <c r="N112" s="185">
        <f t="shared" si="34"/>
        <v>0</v>
      </c>
      <c r="O112" s="185">
        <f t="shared" si="34"/>
        <v>0</v>
      </c>
      <c r="P112" s="185">
        <f t="shared" si="34"/>
        <v>449516200</v>
      </c>
      <c r="Q112" s="50"/>
    </row>
    <row r="113" spans="1:17" s="3" customFormat="1" ht="217.5" customHeight="1">
      <c r="A113" s="9" t="s">
        <v>501</v>
      </c>
      <c r="B113" s="9" t="s">
        <v>196</v>
      </c>
      <c r="C113" s="9" t="s">
        <v>821</v>
      </c>
      <c r="D113" s="38" t="s">
        <v>356</v>
      </c>
      <c r="E113" s="26">
        <f>'[1]Місто'!E125</f>
        <v>248786493</v>
      </c>
      <c r="F113" s="26">
        <f>'[1]Місто'!F125</f>
        <v>248786493</v>
      </c>
      <c r="G113" s="26"/>
      <c r="H113" s="26"/>
      <c r="I113" s="26"/>
      <c r="J113" s="26">
        <f>K113+N113</f>
        <v>0</v>
      </c>
      <c r="K113" s="26"/>
      <c r="L113" s="26"/>
      <c r="M113" s="26"/>
      <c r="N113" s="26"/>
      <c r="O113" s="26"/>
      <c r="P113" s="25">
        <f>E113+J113</f>
        <v>248786493</v>
      </c>
      <c r="Q113" s="50"/>
    </row>
    <row r="114" spans="1:17" s="3" customFormat="1" ht="337.5" customHeight="1">
      <c r="A114" s="9" t="s">
        <v>503</v>
      </c>
      <c r="B114" s="74" t="s">
        <v>200</v>
      </c>
      <c r="C114" s="74" t="s">
        <v>821</v>
      </c>
      <c r="D114" s="75" t="s">
        <v>775</v>
      </c>
      <c r="E114" s="76">
        <f>'[1]Місто'!E131</f>
        <v>30532384</v>
      </c>
      <c r="F114" s="76">
        <f>'[1]Місто'!F131</f>
        <v>30532384</v>
      </c>
      <c r="G114" s="76"/>
      <c r="H114" s="76"/>
      <c r="I114" s="76"/>
      <c r="J114" s="76">
        <f>K114+N114</f>
        <v>0</v>
      </c>
      <c r="K114" s="76"/>
      <c r="L114" s="76"/>
      <c r="M114" s="76"/>
      <c r="N114" s="76"/>
      <c r="O114" s="76"/>
      <c r="P114" s="71">
        <f>E114+J114</f>
        <v>30532384</v>
      </c>
      <c r="Q114" s="50"/>
    </row>
    <row r="115" spans="1:17" s="3" customFormat="1" ht="237" customHeight="1">
      <c r="A115" s="72"/>
      <c r="B115" s="72"/>
      <c r="C115" s="72"/>
      <c r="D115" s="77" t="s">
        <v>773</v>
      </c>
      <c r="E115" s="73"/>
      <c r="F115" s="73"/>
      <c r="G115" s="73"/>
      <c r="H115" s="73"/>
      <c r="I115" s="73"/>
      <c r="J115" s="73"/>
      <c r="K115" s="73"/>
      <c r="L115" s="73"/>
      <c r="M115" s="73"/>
      <c r="N115" s="73"/>
      <c r="O115" s="73"/>
      <c r="P115" s="70"/>
      <c r="Q115" s="50"/>
    </row>
    <row r="116" spans="1:17" s="3" customFormat="1" ht="101.25" customHeight="1">
      <c r="A116" s="9" t="s">
        <v>504</v>
      </c>
      <c r="B116" s="9" t="s">
        <v>202</v>
      </c>
      <c r="C116" s="9" t="s">
        <v>822</v>
      </c>
      <c r="D116" s="39" t="s">
        <v>358</v>
      </c>
      <c r="E116" s="26">
        <f>'[1]Місто'!E137</f>
        <v>11017844</v>
      </c>
      <c r="F116" s="26">
        <f>'[1]Місто'!F137</f>
        <v>11017844</v>
      </c>
      <c r="G116" s="26"/>
      <c r="H116" s="26"/>
      <c r="I116" s="26"/>
      <c r="J116" s="26">
        <f>K116+N116</f>
        <v>0</v>
      </c>
      <c r="K116" s="26"/>
      <c r="L116" s="26"/>
      <c r="M116" s="26"/>
      <c r="N116" s="26"/>
      <c r="O116" s="26"/>
      <c r="P116" s="25">
        <f>E116+J116</f>
        <v>11017844</v>
      </c>
      <c r="Q116" s="50"/>
    </row>
    <row r="117" spans="1:17" s="3" customFormat="1" ht="25.5">
      <c r="A117" s="9" t="s">
        <v>508</v>
      </c>
      <c r="B117" s="9" t="s">
        <v>194</v>
      </c>
      <c r="C117" s="9" t="s">
        <v>822</v>
      </c>
      <c r="D117" s="14" t="s">
        <v>686</v>
      </c>
      <c r="E117" s="26">
        <f>'[1]Місто'!E145</f>
        <v>16018897</v>
      </c>
      <c r="F117" s="26">
        <f>'[1]Місто'!F145</f>
        <v>16018897</v>
      </c>
      <c r="G117" s="26"/>
      <c r="H117" s="26"/>
      <c r="I117" s="26"/>
      <c r="J117" s="26">
        <f>K117+N117</f>
        <v>0</v>
      </c>
      <c r="K117" s="26"/>
      <c r="L117" s="26"/>
      <c r="M117" s="26"/>
      <c r="N117" s="26"/>
      <c r="O117" s="26"/>
      <c r="P117" s="25">
        <f>E117+J117</f>
        <v>16018897</v>
      </c>
      <c r="Q117" s="50"/>
    </row>
    <row r="118" spans="1:18" ht="38.25">
      <c r="A118" s="9" t="s">
        <v>517</v>
      </c>
      <c r="B118" s="9" t="s">
        <v>184</v>
      </c>
      <c r="C118" s="9" t="s">
        <v>813</v>
      </c>
      <c r="D118" s="60" t="s">
        <v>368</v>
      </c>
      <c r="E118" s="26">
        <f>'[1]Місто'!E165</f>
        <v>137751002</v>
      </c>
      <c r="F118" s="26">
        <f>'[1]Місто'!F165</f>
        <v>137751002</v>
      </c>
      <c r="G118" s="26"/>
      <c r="H118" s="26"/>
      <c r="I118" s="26"/>
      <c r="J118" s="26">
        <f>K118+N118</f>
        <v>0</v>
      </c>
      <c r="K118" s="26"/>
      <c r="L118" s="26"/>
      <c r="M118" s="26"/>
      <c r="N118" s="26"/>
      <c r="O118" s="26"/>
      <c r="P118" s="25">
        <f>E118+J118</f>
        <v>137751002</v>
      </c>
      <c r="Q118" s="50"/>
      <c r="R118" s="56"/>
    </row>
    <row r="119" spans="1:18" ht="63.75">
      <c r="A119" s="9" t="s">
        <v>757</v>
      </c>
      <c r="B119" s="9" t="s">
        <v>712</v>
      </c>
      <c r="C119" s="9" t="s">
        <v>813</v>
      </c>
      <c r="D119" s="4" t="s">
        <v>713</v>
      </c>
      <c r="E119" s="26">
        <f>'[1]Місто'!E169</f>
        <v>5409580</v>
      </c>
      <c r="F119" s="26">
        <f>'[1]Місто'!F169</f>
        <v>5409580</v>
      </c>
      <c r="G119" s="26"/>
      <c r="H119" s="26"/>
      <c r="I119" s="26"/>
      <c r="J119" s="26"/>
      <c r="K119" s="26"/>
      <c r="L119" s="26"/>
      <c r="M119" s="26"/>
      <c r="N119" s="26"/>
      <c r="O119" s="26"/>
      <c r="P119" s="25">
        <f>E119+J119</f>
        <v>5409580</v>
      </c>
      <c r="Q119" s="50"/>
      <c r="R119" s="56"/>
    </row>
    <row r="120" spans="1:18" ht="51">
      <c r="A120" s="9" t="s">
        <v>875</v>
      </c>
      <c r="B120" s="180"/>
      <c r="C120" s="180"/>
      <c r="D120" s="188" t="s">
        <v>872</v>
      </c>
      <c r="E120" s="185">
        <f>E121+E122+E124+E125+E126+E127</f>
        <v>315600</v>
      </c>
      <c r="F120" s="185">
        <f aca="true" t="shared" si="35" ref="F120:P120">F121+F122+F124+F125+F126+F127</f>
        <v>315600</v>
      </c>
      <c r="G120" s="185">
        <f t="shared" si="35"/>
        <v>0</v>
      </c>
      <c r="H120" s="185">
        <f t="shared" si="35"/>
        <v>0</v>
      </c>
      <c r="I120" s="185">
        <f t="shared" si="35"/>
        <v>0</v>
      </c>
      <c r="J120" s="185">
        <f t="shared" si="35"/>
        <v>0</v>
      </c>
      <c r="K120" s="185">
        <f t="shared" si="35"/>
        <v>0</v>
      </c>
      <c r="L120" s="185">
        <f t="shared" si="35"/>
        <v>0</v>
      </c>
      <c r="M120" s="185">
        <f t="shared" si="35"/>
        <v>0</v>
      </c>
      <c r="N120" s="185">
        <f t="shared" si="35"/>
        <v>0</v>
      </c>
      <c r="O120" s="185">
        <f t="shared" si="35"/>
        <v>0</v>
      </c>
      <c r="P120" s="185">
        <f t="shared" si="35"/>
        <v>315600</v>
      </c>
      <c r="Q120" s="50"/>
      <c r="R120" s="56"/>
    </row>
    <row r="121" spans="1:17" s="3" customFormat="1" ht="201.75" customHeight="1">
      <c r="A121" s="9" t="s">
        <v>526</v>
      </c>
      <c r="B121" s="9" t="s">
        <v>198</v>
      </c>
      <c r="C121" s="9" t="s">
        <v>821</v>
      </c>
      <c r="D121" s="38" t="s">
        <v>357</v>
      </c>
      <c r="E121" s="26">
        <f>'[1]Місто'!E127</f>
        <v>89445</v>
      </c>
      <c r="F121" s="26">
        <f>'[1]Місто'!F127</f>
        <v>89445</v>
      </c>
      <c r="G121" s="26"/>
      <c r="H121" s="26"/>
      <c r="I121" s="26"/>
      <c r="J121" s="26">
        <f aca="true" t="shared" si="36" ref="J121:J126">K121+N121</f>
        <v>0</v>
      </c>
      <c r="K121" s="26"/>
      <c r="L121" s="26"/>
      <c r="M121" s="26"/>
      <c r="N121" s="26"/>
      <c r="O121" s="26"/>
      <c r="P121" s="25">
        <f aca="true" t="shared" si="37" ref="P121:P127">E121+J121</f>
        <v>89445</v>
      </c>
      <c r="Q121" s="50"/>
    </row>
    <row r="122" spans="1:17" s="3" customFormat="1" ht="372">
      <c r="A122" s="74" t="s">
        <v>785</v>
      </c>
      <c r="B122" s="74" t="s">
        <v>201</v>
      </c>
      <c r="C122" s="74" t="s">
        <v>821</v>
      </c>
      <c r="D122" s="75" t="s">
        <v>786</v>
      </c>
      <c r="E122" s="76">
        <f>'[1]Місто'!E134</f>
        <v>5515</v>
      </c>
      <c r="F122" s="76">
        <f>'[1]Місто'!F134</f>
        <v>5515</v>
      </c>
      <c r="G122" s="76"/>
      <c r="H122" s="76"/>
      <c r="I122" s="76"/>
      <c r="J122" s="76">
        <f t="shared" si="36"/>
        <v>0</v>
      </c>
      <c r="K122" s="76"/>
      <c r="L122" s="76"/>
      <c r="M122" s="76"/>
      <c r="N122" s="76"/>
      <c r="O122" s="76"/>
      <c r="P122" s="71">
        <f t="shared" si="37"/>
        <v>5515</v>
      </c>
      <c r="Q122" s="50"/>
    </row>
    <row r="123" spans="1:17" s="3" customFormat="1" ht="48" customHeight="1">
      <c r="A123" s="72"/>
      <c r="B123" s="72"/>
      <c r="C123" s="72"/>
      <c r="D123" s="77" t="s">
        <v>774</v>
      </c>
      <c r="E123" s="73"/>
      <c r="F123" s="73"/>
      <c r="G123" s="73"/>
      <c r="H123" s="73"/>
      <c r="I123" s="73"/>
      <c r="J123" s="73">
        <f t="shared" si="36"/>
        <v>0</v>
      </c>
      <c r="K123" s="73"/>
      <c r="L123" s="73"/>
      <c r="M123" s="73"/>
      <c r="N123" s="73"/>
      <c r="O123" s="73"/>
      <c r="P123" s="70">
        <f t="shared" si="37"/>
        <v>0</v>
      </c>
      <c r="Q123" s="50"/>
    </row>
    <row r="124" spans="1:17" s="3" customFormat="1" ht="96">
      <c r="A124" s="9" t="s">
        <v>505</v>
      </c>
      <c r="B124" s="9" t="s">
        <v>203</v>
      </c>
      <c r="C124" s="9" t="s">
        <v>822</v>
      </c>
      <c r="D124" s="39" t="s">
        <v>359</v>
      </c>
      <c r="E124" s="26">
        <f>'[1]Місто'!E139</f>
        <v>6109</v>
      </c>
      <c r="F124" s="26">
        <f>'[1]Місто'!F139</f>
        <v>6109</v>
      </c>
      <c r="G124" s="26"/>
      <c r="H124" s="26"/>
      <c r="I124" s="26"/>
      <c r="J124" s="26">
        <f t="shared" si="36"/>
        <v>0</v>
      </c>
      <c r="K124" s="26"/>
      <c r="L124" s="26"/>
      <c r="M124" s="26"/>
      <c r="N124" s="26"/>
      <c r="O124" s="26"/>
      <c r="P124" s="25">
        <f t="shared" si="37"/>
        <v>6109</v>
      </c>
      <c r="Q124" s="50"/>
    </row>
    <row r="125" spans="1:17" s="3" customFormat="1" ht="38.25">
      <c r="A125" s="9" t="s">
        <v>509</v>
      </c>
      <c r="B125" s="9" t="s">
        <v>195</v>
      </c>
      <c r="C125" s="9" t="s">
        <v>822</v>
      </c>
      <c r="D125" s="14" t="s">
        <v>121</v>
      </c>
      <c r="E125" s="26">
        <f>'[1]Місто'!E147</f>
        <v>36865</v>
      </c>
      <c r="F125" s="26">
        <f>'[1]Місто'!F147</f>
        <v>36865</v>
      </c>
      <c r="G125" s="26"/>
      <c r="H125" s="26"/>
      <c r="I125" s="26"/>
      <c r="J125" s="26">
        <f t="shared" si="36"/>
        <v>0</v>
      </c>
      <c r="K125" s="26"/>
      <c r="L125" s="26"/>
      <c r="M125" s="26"/>
      <c r="N125" s="26"/>
      <c r="O125" s="26"/>
      <c r="P125" s="25">
        <f t="shared" si="37"/>
        <v>36865</v>
      </c>
      <c r="Q125" s="50"/>
    </row>
    <row r="126" spans="1:18" ht="51">
      <c r="A126" s="9" t="s">
        <v>518</v>
      </c>
      <c r="B126" s="9" t="s">
        <v>232</v>
      </c>
      <c r="C126" s="9" t="s">
        <v>813</v>
      </c>
      <c r="D126" s="4" t="s">
        <v>369</v>
      </c>
      <c r="E126" s="26">
        <f>'[1]Місто'!E167</f>
        <v>158920</v>
      </c>
      <c r="F126" s="26">
        <f>'[1]Місто'!F167</f>
        <v>158920</v>
      </c>
      <c r="G126" s="26"/>
      <c r="H126" s="26"/>
      <c r="I126" s="26"/>
      <c r="J126" s="26">
        <f t="shared" si="36"/>
        <v>0</v>
      </c>
      <c r="K126" s="26"/>
      <c r="L126" s="26"/>
      <c r="M126" s="26"/>
      <c r="N126" s="26"/>
      <c r="O126" s="26"/>
      <c r="P126" s="25">
        <f t="shared" si="37"/>
        <v>158920</v>
      </c>
      <c r="Q126" s="50"/>
      <c r="R126" s="56"/>
    </row>
    <row r="127" spans="1:18" ht="76.5">
      <c r="A127" s="9" t="s">
        <v>519</v>
      </c>
      <c r="B127" s="9" t="s">
        <v>234</v>
      </c>
      <c r="C127" s="9" t="s">
        <v>813</v>
      </c>
      <c r="D127" s="4" t="s">
        <v>193</v>
      </c>
      <c r="E127" s="26">
        <f>'[1]Місто'!E175</f>
        <v>18746</v>
      </c>
      <c r="F127" s="26">
        <f>'[1]Місто'!F175</f>
        <v>18746</v>
      </c>
      <c r="G127" s="26"/>
      <c r="H127" s="26"/>
      <c r="I127" s="26"/>
      <c r="J127" s="26"/>
      <c r="K127" s="26"/>
      <c r="L127" s="26"/>
      <c r="M127" s="26"/>
      <c r="N127" s="26"/>
      <c r="O127" s="26"/>
      <c r="P127" s="25">
        <f t="shared" si="37"/>
        <v>18746</v>
      </c>
      <c r="Q127" s="50"/>
      <c r="R127" s="56"/>
    </row>
    <row r="128" spans="1:18" ht="204">
      <c r="A128" s="9" t="s">
        <v>874</v>
      </c>
      <c r="B128" s="180"/>
      <c r="C128" s="180"/>
      <c r="D128" s="188" t="s">
        <v>873</v>
      </c>
      <c r="E128" s="185">
        <f>E129+E130+E131+E132+E133+E134+E135</f>
        <v>59224800</v>
      </c>
      <c r="F128" s="185">
        <f aca="true" t="shared" si="38" ref="F128:P128">F129+F130+F131+F132+F133+F134+F135</f>
        <v>59224800</v>
      </c>
      <c r="G128" s="185">
        <f t="shared" si="38"/>
        <v>0</v>
      </c>
      <c r="H128" s="185">
        <f t="shared" si="38"/>
        <v>0</v>
      </c>
      <c r="I128" s="185">
        <f t="shared" si="38"/>
        <v>0</v>
      </c>
      <c r="J128" s="185">
        <f t="shared" si="38"/>
        <v>124400</v>
      </c>
      <c r="K128" s="185">
        <f t="shared" si="38"/>
        <v>0</v>
      </c>
      <c r="L128" s="185">
        <f t="shared" si="38"/>
        <v>0</v>
      </c>
      <c r="M128" s="185">
        <f t="shared" si="38"/>
        <v>0</v>
      </c>
      <c r="N128" s="185">
        <f t="shared" si="38"/>
        <v>124400</v>
      </c>
      <c r="O128" s="185">
        <f t="shared" si="38"/>
        <v>124400</v>
      </c>
      <c r="P128" s="185">
        <f t="shared" si="38"/>
        <v>59349200</v>
      </c>
      <c r="Q128" s="50"/>
      <c r="R128" s="56"/>
    </row>
    <row r="129" spans="1:17" s="3" customFormat="1" ht="202.5" customHeight="1">
      <c r="A129" s="9" t="s">
        <v>502</v>
      </c>
      <c r="B129" s="9" t="s">
        <v>199</v>
      </c>
      <c r="C129" s="9" t="s">
        <v>821</v>
      </c>
      <c r="D129" s="38" t="s">
        <v>784</v>
      </c>
      <c r="E129" s="26">
        <f>'[1]Місто'!E129</f>
        <v>1358330</v>
      </c>
      <c r="F129" s="26">
        <f>'[1]Місто'!F129</f>
        <v>1358330</v>
      </c>
      <c r="G129" s="26"/>
      <c r="H129" s="26"/>
      <c r="I129" s="26">
        <f>'[1]Місто'!$I$129</f>
        <v>0</v>
      </c>
      <c r="J129" s="26">
        <f>K129+N129</f>
        <v>124400</v>
      </c>
      <c r="K129" s="26"/>
      <c r="L129" s="26"/>
      <c r="M129" s="26"/>
      <c r="N129" s="26">
        <f>'[1]Місто'!N129</f>
        <v>124400</v>
      </c>
      <c r="O129" s="26">
        <f>'[1]Місто'!O129</f>
        <v>124400</v>
      </c>
      <c r="P129" s="25">
        <f>E129+J129</f>
        <v>1482730</v>
      </c>
      <c r="Q129" s="50"/>
    </row>
    <row r="130" spans="1:17" s="3" customFormat="1" ht="72" customHeight="1">
      <c r="A130" s="9" t="s">
        <v>506</v>
      </c>
      <c r="B130" s="9" t="s">
        <v>204</v>
      </c>
      <c r="C130" s="9" t="s">
        <v>822</v>
      </c>
      <c r="D130" s="39" t="s">
        <v>360</v>
      </c>
      <c r="E130" s="26">
        <f>'[1]Місто'!E141</f>
        <v>48000</v>
      </c>
      <c r="F130" s="26">
        <f>'[1]Місто'!F141</f>
        <v>48000</v>
      </c>
      <c r="G130" s="26"/>
      <c r="H130" s="26"/>
      <c r="I130" s="26"/>
      <c r="J130" s="26">
        <f aca="true" t="shared" si="39" ref="J130:J141">K130+N130</f>
        <v>0</v>
      </c>
      <c r="K130" s="26"/>
      <c r="L130" s="26"/>
      <c r="M130" s="26"/>
      <c r="N130" s="26"/>
      <c r="O130" s="26"/>
      <c r="P130" s="25">
        <f aca="true" t="shared" si="40" ref="P130:P144">E130+J130</f>
        <v>48000</v>
      </c>
      <c r="Q130" s="50"/>
    </row>
    <row r="131" spans="1:17" s="3" customFormat="1" ht="25.5">
      <c r="A131" s="9" t="s">
        <v>507</v>
      </c>
      <c r="B131" s="9" t="s">
        <v>152</v>
      </c>
      <c r="C131" s="9" t="s">
        <v>822</v>
      </c>
      <c r="D131" s="14" t="s">
        <v>787</v>
      </c>
      <c r="E131" s="26">
        <f>'[1]Місто'!E143</f>
        <v>3938000</v>
      </c>
      <c r="F131" s="26">
        <f>'[1]Місто'!F143</f>
        <v>3938000</v>
      </c>
      <c r="G131" s="26"/>
      <c r="H131" s="26"/>
      <c r="I131" s="26"/>
      <c r="J131" s="26">
        <f t="shared" si="39"/>
        <v>0</v>
      </c>
      <c r="K131" s="26"/>
      <c r="L131" s="26"/>
      <c r="M131" s="26"/>
      <c r="N131" s="26"/>
      <c r="O131" s="26"/>
      <c r="P131" s="25">
        <f t="shared" si="40"/>
        <v>3938000</v>
      </c>
      <c r="Q131" s="50"/>
    </row>
    <row r="132" spans="1:18" ht="42.75" customHeight="1">
      <c r="A132" s="67" t="s">
        <v>521</v>
      </c>
      <c r="B132" s="37" t="s">
        <v>188</v>
      </c>
      <c r="C132" s="67" t="s">
        <v>822</v>
      </c>
      <c r="D132" s="34" t="s">
        <v>151</v>
      </c>
      <c r="E132" s="36">
        <f>'[1]Місто'!E190</f>
        <v>5733320</v>
      </c>
      <c r="F132" s="36">
        <f>'[1]Місто'!F190</f>
        <v>5733320</v>
      </c>
      <c r="G132" s="36"/>
      <c r="H132" s="36"/>
      <c r="I132" s="36"/>
      <c r="J132" s="36">
        <f>K132+N132</f>
        <v>0</v>
      </c>
      <c r="K132" s="36"/>
      <c r="L132" s="36"/>
      <c r="M132" s="36"/>
      <c r="N132" s="36"/>
      <c r="O132" s="36"/>
      <c r="P132" s="52">
        <f>E132+J132</f>
        <v>5733320</v>
      </c>
      <c r="Q132" s="50"/>
      <c r="R132" s="56"/>
    </row>
    <row r="133" spans="1:18" ht="38.25">
      <c r="A133" s="67" t="s">
        <v>522</v>
      </c>
      <c r="B133" s="37" t="s">
        <v>239</v>
      </c>
      <c r="C133" s="67" t="s">
        <v>822</v>
      </c>
      <c r="D133" s="34" t="s">
        <v>245</v>
      </c>
      <c r="E133" s="36">
        <f>'[1]Місто'!E192</f>
        <v>1222900</v>
      </c>
      <c r="F133" s="36">
        <f>'[1]Місто'!F192</f>
        <v>1222900</v>
      </c>
      <c r="G133" s="36"/>
      <c r="H133" s="36"/>
      <c r="I133" s="36"/>
      <c r="J133" s="36">
        <f>K133+N133</f>
        <v>0</v>
      </c>
      <c r="K133" s="36"/>
      <c r="L133" s="36"/>
      <c r="M133" s="36"/>
      <c r="N133" s="36"/>
      <c r="O133" s="36"/>
      <c r="P133" s="52">
        <f>E133+J133</f>
        <v>1222900</v>
      </c>
      <c r="Q133" s="50"/>
      <c r="R133" s="56"/>
    </row>
    <row r="134" spans="1:17" s="3" customFormat="1" ht="38.25">
      <c r="A134" s="67" t="s">
        <v>523</v>
      </c>
      <c r="B134" s="37" t="s">
        <v>237</v>
      </c>
      <c r="C134" s="67" t="s">
        <v>822</v>
      </c>
      <c r="D134" s="57" t="s">
        <v>238</v>
      </c>
      <c r="E134" s="36">
        <f>'[1]Місто'!E194</f>
        <v>3829300</v>
      </c>
      <c r="F134" s="36">
        <f>'[1]Місто'!F194</f>
        <v>3829300</v>
      </c>
      <c r="G134" s="36"/>
      <c r="H134" s="36"/>
      <c r="I134" s="36"/>
      <c r="J134" s="36"/>
      <c r="K134" s="36"/>
      <c r="L134" s="36"/>
      <c r="M134" s="36"/>
      <c r="N134" s="36"/>
      <c r="O134" s="36"/>
      <c r="P134" s="52">
        <f>E134+J134</f>
        <v>3829300</v>
      </c>
      <c r="Q134" s="50"/>
    </row>
    <row r="135" spans="1:17" s="3" customFormat="1" ht="38.25">
      <c r="A135" s="67" t="s">
        <v>524</v>
      </c>
      <c r="B135" s="37" t="s">
        <v>189</v>
      </c>
      <c r="C135" s="67" t="s">
        <v>822</v>
      </c>
      <c r="D135" s="62" t="s">
        <v>482</v>
      </c>
      <c r="E135" s="36">
        <f>'[1]Місто'!E196</f>
        <v>43094950</v>
      </c>
      <c r="F135" s="36">
        <f>'[1]Місто'!F196</f>
        <v>43094950</v>
      </c>
      <c r="G135" s="36"/>
      <c r="H135" s="36"/>
      <c r="I135" s="36"/>
      <c r="J135" s="36">
        <f>K135+N135</f>
        <v>0</v>
      </c>
      <c r="K135" s="36"/>
      <c r="L135" s="36"/>
      <c r="M135" s="36"/>
      <c r="N135" s="36"/>
      <c r="O135" s="36"/>
      <c r="P135" s="52">
        <f>E135+J135</f>
        <v>43094950</v>
      </c>
      <c r="Q135" s="50"/>
    </row>
    <row r="136" spans="1:17" s="3" customFormat="1" ht="51">
      <c r="A136" s="180" t="s">
        <v>876</v>
      </c>
      <c r="B136" s="181"/>
      <c r="C136" s="181"/>
      <c r="D136" s="189" t="s">
        <v>0</v>
      </c>
      <c r="E136" s="183">
        <f>E137+E138+E139+E140+E141+E142+E143+E144+E145</f>
        <v>548648480</v>
      </c>
      <c r="F136" s="183">
        <f aca="true" t="shared" si="41" ref="F136:P136">F137+F138+F139+F140+F141+F142+F143+F144+F145</f>
        <v>548648480</v>
      </c>
      <c r="G136" s="183">
        <f t="shared" si="41"/>
        <v>0</v>
      </c>
      <c r="H136" s="183">
        <f t="shared" si="41"/>
        <v>0</v>
      </c>
      <c r="I136" s="183">
        <f t="shared" si="41"/>
        <v>0</v>
      </c>
      <c r="J136" s="183">
        <f t="shared" si="41"/>
        <v>0</v>
      </c>
      <c r="K136" s="183">
        <f t="shared" si="41"/>
        <v>0</v>
      </c>
      <c r="L136" s="183">
        <f t="shared" si="41"/>
        <v>0</v>
      </c>
      <c r="M136" s="183">
        <f t="shared" si="41"/>
        <v>0</v>
      </c>
      <c r="N136" s="183">
        <f t="shared" si="41"/>
        <v>0</v>
      </c>
      <c r="O136" s="183">
        <f t="shared" si="41"/>
        <v>0</v>
      </c>
      <c r="P136" s="183">
        <f t="shared" si="41"/>
        <v>548648480</v>
      </c>
      <c r="Q136" s="50"/>
    </row>
    <row r="137" spans="1:17" s="3" customFormat="1" ht="24.75" customHeight="1">
      <c r="A137" s="9" t="s">
        <v>510</v>
      </c>
      <c r="B137" s="9" t="s">
        <v>190</v>
      </c>
      <c r="C137" s="9" t="s">
        <v>808</v>
      </c>
      <c r="D137" s="14" t="s">
        <v>361</v>
      </c>
      <c r="E137" s="26">
        <f>'[1]Місто'!E149</f>
        <v>6830183</v>
      </c>
      <c r="F137" s="26">
        <f>'[1]Місто'!F149</f>
        <v>6830183</v>
      </c>
      <c r="G137" s="26"/>
      <c r="H137" s="26"/>
      <c r="I137" s="26"/>
      <c r="J137" s="26">
        <f t="shared" si="39"/>
        <v>0</v>
      </c>
      <c r="K137" s="26"/>
      <c r="L137" s="26"/>
      <c r="M137" s="26"/>
      <c r="N137" s="26"/>
      <c r="O137" s="26"/>
      <c r="P137" s="25">
        <f t="shared" si="40"/>
        <v>6830183</v>
      </c>
      <c r="Q137" s="50"/>
    </row>
    <row r="138" spans="1:17" s="3" customFormat="1" ht="27" customHeight="1">
      <c r="A138" s="9" t="s">
        <v>511</v>
      </c>
      <c r="B138" s="9" t="s">
        <v>191</v>
      </c>
      <c r="C138" s="9" t="s">
        <v>808</v>
      </c>
      <c r="D138" s="14" t="s">
        <v>776</v>
      </c>
      <c r="E138" s="26">
        <f>'[1]Місто'!E151</f>
        <v>7200000</v>
      </c>
      <c r="F138" s="26">
        <f>'[1]Місто'!F151</f>
        <v>7200000</v>
      </c>
      <c r="G138" s="26"/>
      <c r="H138" s="26"/>
      <c r="I138" s="26"/>
      <c r="J138" s="26">
        <f t="shared" si="39"/>
        <v>0</v>
      </c>
      <c r="K138" s="26"/>
      <c r="L138" s="26"/>
      <c r="M138" s="26"/>
      <c r="N138" s="26"/>
      <c r="O138" s="26"/>
      <c r="P138" s="25">
        <f t="shared" si="40"/>
        <v>7200000</v>
      </c>
      <c r="Q138" s="50"/>
    </row>
    <row r="139" spans="1:17" s="3" customFormat="1" ht="25.5">
      <c r="A139" s="9" t="s">
        <v>512</v>
      </c>
      <c r="B139" s="9" t="s">
        <v>192</v>
      </c>
      <c r="C139" s="9" t="s">
        <v>808</v>
      </c>
      <c r="D139" s="14" t="s">
        <v>362</v>
      </c>
      <c r="E139" s="26">
        <f>'[1]Місто'!E153</f>
        <v>320600562</v>
      </c>
      <c r="F139" s="26">
        <f>'[1]Місто'!F153</f>
        <v>320600562</v>
      </c>
      <c r="G139" s="26"/>
      <c r="H139" s="26"/>
      <c r="I139" s="26"/>
      <c r="J139" s="26">
        <f t="shared" si="39"/>
        <v>0</v>
      </c>
      <c r="K139" s="26"/>
      <c r="L139" s="26"/>
      <c r="M139" s="26"/>
      <c r="N139" s="26"/>
      <c r="O139" s="26"/>
      <c r="P139" s="25">
        <f t="shared" si="40"/>
        <v>320600562</v>
      </c>
      <c r="Q139" s="50"/>
    </row>
    <row r="140" spans="1:17" s="3" customFormat="1" ht="40.5" customHeight="1">
      <c r="A140" s="9" t="s">
        <v>527</v>
      </c>
      <c r="B140" s="9" t="s">
        <v>183</v>
      </c>
      <c r="C140" s="9" t="s">
        <v>808</v>
      </c>
      <c r="D140" s="60" t="s">
        <v>363</v>
      </c>
      <c r="E140" s="26">
        <f>'[1]Місто'!E155</f>
        <v>25038520</v>
      </c>
      <c r="F140" s="26">
        <f>'[1]Місто'!F155</f>
        <v>25038520</v>
      </c>
      <c r="G140" s="26"/>
      <c r="H140" s="26"/>
      <c r="I140" s="26"/>
      <c r="J140" s="26">
        <f t="shared" si="39"/>
        <v>0</v>
      </c>
      <c r="K140" s="26"/>
      <c r="L140" s="26"/>
      <c r="M140" s="26"/>
      <c r="N140" s="26"/>
      <c r="O140" s="26"/>
      <c r="P140" s="25">
        <f t="shared" si="40"/>
        <v>25038520</v>
      </c>
      <c r="Q140" s="50"/>
    </row>
    <row r="141" spans="1:17" s="3" customFormat="1" ht="27.75" customHeight="1">
      <c r="A141" s="9" t="s">
        <v>513</v>
      </c>
      <c r="B141" s="9" t="s">
        <v>208</v>
      </c>
      <c r="C141" s="9" t="s">
        <v>808</v>
      </c>
      <c r="D141" s="14" t="s">
        <v>364</v>
      </c>
      <c r="E141" s="26">
        <f>'[1]Місто'!E157</f>
        <v>63713076</v>
      </c>
      <c r="F141" s="26">
        <f>'[1]Місто'!F157</f>
        <v>63713076</v>
      </c>
      <c r="G141" s="26"/>
      <c r="H141" s="26"/>
      <c r="I141" s="26"/>
      <c r="J141" s="26">
        <f t="shared" si="39"/>
        <v>0</v>
      </c>
      <c r="K141" s="26"/>
      <c r="L141" s="26"/>
      <c r="M141" s="26"/>
      <c r="N141" s="26"/>
      <c r="O141" s="26"/>
      <c r="P141" s="25">
        <f t="shared" si="40"/>
        <v>63713076</v>
      </c>
      <c r="Q141" s="50"/>
    </row>
    <row r="142" spans="1:17" s="3" customFormat="1" ht="25.5" customHeight="1">
      <c r="A142" s="9" t="s">
        <v>514</v>
      </c>
      <c r="B142" s="9" t="s">
        <v>244</v>
      </c>
      <c r="C142" s="9" t="s">
        <v>808</v>
      </c>
      <c r="D142" s="14" t="s">
        <v>365</v>
      </c>
      <c r="E142" s="26">
        <f>'[1]Місто'!E159</f>
        <v>9695907</v>
      </c>
      <c r="F142" s="26">
        <f>'[1]Місто'!F159</f>
        <v>9695907</v>
      </c>
      <c r="G142" s="26"/>
      <c r="H142" s="26"/>
      <c r="I142" s="26"/>
      <c r="J142" s="26"/>
      <c r="K142" s="26"/>
      <c r="L142" s="26"/>
      <c r="M142" s="26"/>
      <c r="N142" s="26"/>
      <c r="O142" s="26"/>
      <c r="P142" s="25">
        <f t="shared" si="40"/>
        <v>9695907</v>
      </c>
      <c r="Q142" s="50"/>
    </row>
    <row r="143" spans="1:18" ht="25.5">
      <c r="A143" s="9" t="s">
        <v>515</v>
      </c>
      <c r="B143" s="9" t="s">
        <v>233</v>
      </c>
      <c r="C143" s="9" t="s">
        <v>808</v>
      </c>
      <c r="D143" s="14" t="s">
        <v>366</v>
      </c>
      <c r="E143" s="26">
        <f>'[1]Місто'!E161</f>
        <v>1001040</v>
      </c>
      <c r="F143" s="26">
        <f>'[1]Місто'!F161</f>
        <v>1001040</v>
      </c>
      <c r="G143" s="26"/>
      <c r="H143" s="26"/>
      <c r="I143" s="26"/>
      <c r="J143" s="26"/>
      <c r="K143" s="26"/>
      <c r="L143" s="26"/>
      <c r="M143" s="26"/>
      <c r="N143" s="26"/>
      <c r="O143" s="26"/>
      <c r="P143" s="25">
        <f t="shared" si="40"/>
        <v>1001040</v>
      </c>
      <c r="Q143" s="50"/>
      <c r="R143" s="56"/>
    </row>
    <row r="144" spans="1:17" s="3" customFormat="1" ht="28.5" customHeight="1">
      <c r="A144" s="9" t="s">
        <v>516</v>
      </c>
      <c r="B144" s="9" t="s">
        <v>205</v>
      </c>
      <c r="C144" s="9" t="s">
        <v>808</v>
      </c>
      <c r="D144" s="14" t="s">
        <v>367</v>
      </c>
      <c r="E144" s="26">
        <f>'[1]Місто'!E163</f>
        <v>28738150</v>
      </c>
      <c r="F144" s="26">
        <f>'[1]Місто'!F163</f>
        <v>28738150</v>
      </c>
      <c r="G144" s="26"/>
      <c r="H144" s="26"/>
      <c r="I144" s="26"/>
      <c r="J144" s="26">
        <f>K144+N144</f>
        <v>0</v>
      </c>
      <c r="K144" s="26"/>
      <c r="L144" s="26"/>
      <c r="M144" s="26"/>
      <c r="N144" s="26"/>
      <c r="O144" s="26"/>
      <c r="P144" s="25">
        <f t="shared" si="40"/>
        <v>28738150</v>
      </c>
      <c r="Q144" s="50"/>
    </row>
    <row r="145" spans="1:18" ht="42.75" customHeight="1">
      <c r="A145" s="9" t="s">
        <v>520</v>
      </c>
      <c r="B145" s="9" t="s">
        <v>187</v>
      </c>
      <c r="C145" s="9" t="s">
        <v>824</v>
      </c>
      <c r="D145" s="14" t="s">
        <v>372</v>
      </c>
      <c r="E145" s="26">
        <f>'[1]Місто'!E184</f>
        <v>85831042</v>
      </c>
      <c r="F145" s="26">
        <f>'[1]Місто'!F184</f>
        <v>85831042</v>
      </c>
      <c r="G145" s="26"/>
      <c r="H145" s="26"/>
      <c r="I145" s="26"/>
      <c r="J145" s="26">
        <f>K145+N145</f>
        <v>0</v>
      </c>
      <c r="K145" s="26"/>
      <c r="L145" s="26"/>
      <c r="M145" s="26"/>
      <c r="N145" s="26"/>
      <c r="O145" s="26"/>
      <c r="P145" s="25">
        <f>E145+J145</f>
        <v>85831042</v>
      </c>
      <c r="Q145" s="50"/>
      <c r="R145" s="56"/>
    </row>
    <row r="146" spans="1:18" ht="38.25">
      <c r="A146" s="180" t="s">
        <v>779</v>
      </c>
      <c r="B146" s="181" t="s">
        <v>778</v>
      </c>
      <c r="C146" s="181" t="s">
        <v>824</v>
      </c>
      <c r="D146" s="189" t="s">
        <v>777</v>
      </c>
      <c r="E146" s="183">
        <f>F146</f>
        <v>5910640</v>
      </c>
      <c r="F146" s="183">
        <f>'[1]Місто'!$F$173</f>
        <v>5910640</v>
      </c>
      <c r="G146" s="183"/>
      <c r="H146" s="183"/>
      <c r="I146" s="183"/>
      <c r="J146" s="183"/>
      <c r="K146" s="183"/>
      <c r="L146" s="183"/>
      <c r="M146" s="183"/>
      <c r="N146" s="183"/>
      <c r="O146" s="183"/>
      <c r="P146" s="190">
        <f>E146+J146</f>
        <v>5910640</v>
      </c>
      <c r="Q146" s="50"/>
      <c r="R146" s="56"/>
    </row>
    <row r="147" spans="1:18" ht="63.75">
      <c r="A147" s="173" t="s">
        <v>1</v>
      </c>
      <c r="B147" s="173"/>
      <c r="C147" s="173"/>
      <c r="D147" s="177" t="s">
        <v>2</v>
      </c>
      <c r="E147" s="175">
        <f>E148</f>
        <v>19915654</v>
      </c>
      <c r="F147" s="175">
        <f aca="true" t="shared" si="42" ref="F147:P147">F148</f>
        <v>19915654</v>
      </c>
      <c r="G147" s="175">
        <f t="shared" si="42"/>
        <v>11444422</v>
      </c>
      <c r="H147" s="175">
        <f t="shared" si="42"/>
        <v>2087920</v>
      </c>
      <c r="I147" s="175">
        <f t="shared" si="42"/>
        <v>0</v>
      </c>
      <c r="J147" s="175">
        <f t="shared" si="42"/>
        <v>1238779</v>
      </c>
      <c r="K147" s="175">
        <f t="shared" si="42"/>
        <v>153971</v>
      </c>
      <c r="L147" s="175">
        <f t="shared" si="42"/>
        <v>88808</v>
      </c>
      <c r="M147" s="175">
        <f t="shared" si="42"/>
        <v>0</v>
      </c>
      <c r="N147" s="175">
        <f t="shared" si="42"/>
        <v>1084808</v>
      </c>
      <c r="O147" s="175">
        <f t="shared" si="42"/>
        <v>1084808</v>
      </c>
      <c r="P147" s="175">
        <f t="shared" si="42"/>
        <v>21154433</v>
      </c>
      <c r="Q147" s="50"/>
      <c r="R147" s="56"/>
    </row>
    <row r="148" spans="1:18" ht="76.5">
      <c r="A148" s="67" t="s">
        <v>558</v>
      </c>
      <c r="B148" s="37" t="s">
        <v>170</v>
      </c>
      <c r="C148" s="67" t="s">
        <v>825</v>
      </c>
      <c r="D148" s="62" t="s">
        <v>370</v>
      </c>
      <c r="E148" s="36">
        <f>'[1]Місто'!E181</f>
        <v>19915654</v>
      </c>
      <c r="F148" s="36">
        <f>'[1]Місто'!F181</f>
        <v>19915654</v>
      </c>
      <c r="G148" s="36">
        <f>'[1]Місто'!G181</f>
        <v>11444422</v>
      </c>
      <c r="H148" s="36">
        <f>'[1]Місто'!H181</f>
        <v>2087920</v>
      </c>
      <c r="I148" s="36"/>
      <c r="J148" s="36">
        <f>K148+N148</f>
        <v>1238779</v>
      </c>
      <c r="K148" s="36">
        <f>'[1]Місто'!K181</f>
        <v>153971</v>
      </c>
      <c r="L148" s="36">
        <f>'[1]Місто'!L181</f>
        <v>88808</v>
      </c>
      <c r="M148" s="36">
        <f>'[1]Місто'!M181</f>
        <v>0</v>
      </c>
      <c r="N148" s="36">
        <f>'[1]Місто'!N181</f>
        <v>1084808</v>
      </c>
      <c r="O148" s="36">
        <f>'[1]Місто'!O181</f>
        <v>1084808</v>
      </c>
      <c r="P148" s="52">
        <f>E148+J148</f>
        <v>21154433</v>
      </c>
      <c r="Q148" s="50"/>
      <c r="R148" s="56"/>
    </row>
    <row r="149" spans="1:18" ht="25.5">
      <c r="A149" s="173" t="s">
        <v>3</v>
      </c>
      <c r="B149" s="173"/>
      <c r="C149" s="173"/>
      <c r="D149" s="177" t="s">
        <v>119</v>
      </c>
      <c r="E149" s="175">
        <f>E150+E151</f>
        <v>2291740</v>
      </c>
      <c r="F149" s="175">
        <f aca="true" t="shared" si="43" ref="F149:P149">F150+F151</f>
        <v>2291740</v>
      </c>
      <c r="G149" s="175">
        <f t="shared" si="43"/>
        <v>1469100</v>
      </c>
      <c r="H149" s="175">
        <f t="shared" si="43"/>
        <v>139136</v>
      </c>
      <c r="I149" s="175">
        <f t="shared" si="43"/>
        <v>0</v>
      </c>
      <c r="J149" s="175">
        <f t="shared" si="43"/>
        <v>0</v>
      </c>
      <c r="K149" s="175">
        <f t="shared" si="43"/>
        <v>0</v>
      </c>
      <c r="L149" s="175">
        <f t="shared" si="43"/>
        <v>0</v>
      </c>
      <c r="M149" s="175">
        <f t="shared" si="43"/>
        <v>0</v>
      </c>
      <c r="N149" s="175">
        <f t="shared" si="43"/>
        <v>0</v>
      </c>
      <c r="O149" s="175">
        <f t="shared" si="43"/>
        <v>0</v>
      </c>
      <c r="P149" s="175">
        <f t="shared" si="43"/>
        <v>2291740</v>
      </c>
      <c r="Q149" s="50"/>
      <c r="R149" s="56"/>
    </row>
    <row r="150" spans="1:18" ht="25.5">
      <c r="A150" s="67" t="s">
        <v>640</v>
      </c>
      <c r="B150" s="9" t="s">
        <v>213</v>
      </c>
      <c r="C150" s="9" t="s">
        <v>808</v>
      </c>
      <c r="D150" s="66" t="s">
        <v>547</v>
      </c>
      <c r="E150" s="26">
        <f>'[1]Місто'!E177</f>
        <v>2116634</v>
      </c>
      <c r="F150" s="26">
        <f>'[1]Місто'!F177</f>
        <v>2116634</v>
      </c>
      <c r="G150" s="26">
        <f>'[1]Місто'!G177</f>
        <v>1354585</v>
      </c>
      <c r="H150" s="26">
        <f>'[1]Місто'!H177</f>
        <v>139136</v>
      </c>
      <c r="I150" s="26"/>
      <c r="J150" s="36">
        <f>K150+N150</f>
        <v>0</v>
      </c>
      <c r="K150" s="26">
        <f>'[1]Місто'!K177</f>
        <v>0</v>
      </c>
      <c r="L150" s="26">
        <f>'[1]Місто'!L177</f>
        <v>0</v>
      </c>
      <c r="M150" s="26">
        <f>'[1]Місто'!M177</f>
        <v>0</v>
      </c>
      <c r="N150" s="26">
        <f>'[1]Місто'!N177</f>
        <v>0</v>
      </c>
      <c r="O150" s="26">
        <f>'[1]Місто'!O177</f>
        <v>0</v>
      </c>
      <c r="P150" s="25">
        <f>E150+J150</f>
        <v>2116634</v>
      </c>
      <c r="Q150" s="50"/>
      <c r="R150" s="56"/>
    </row>
    <row r="151" spans="1:18" ht="25.5">
      <c r="A151" s="67" t="s">
        <v>641</v>
      </c>
      <c r="B151" s="9" t="s">
        <v>214</v>
      </c>
      <c r="C151" s="9" t="s">
        <v>808</v>
      </c>
      <c r="D151" s="57" t="s">
        <v>240</v>
      </c>
      <c r="E151" s="26">
        <f>'[1]Місто'!E178</f>
        <v>175106</v>
      </c>
      <c r="F151" s="26">
        <f>'[1]Місто'!F178</f>
        <v>175106</v>
      </c>
      <c r="G151" s="26">
        <f>'[1]Місто'!G178</f>
        <v>114515</v>
      </c>
      <c r="H151" s="26"/>
      <c r="I151" s="26"/>
      <c r="J151" s="36">
        <f>K151+N151</f>
        <v>0</v>
      </c>
      <c r="K151" s="26"/>
      <c r="L151" s="26"/>
      <c r="M151" s="26"/>
      <c r="N151" s="26"/>
      <c r="O151" s="26"/>
      <c r="P151" s="25">
        <f>E151+J151</f>
        <v>175106</v>
      </c>
      <c r="Q151" s="50"/>
      <c r="R151" s="56"/>
    </row>
    <row r="152" spans="1:18" ht="25.5" hidden="1">
      <c r="A152" s="67" t="s">
        <v>642</v>
      </c>
      <c r="B152" s="9" t="s">
        <v>169</v>
      </c>
      <c r="C152" s="9"/>
      <c r="D152" s="57" t="s">
        <v>639</v>
      </c>
      <c r="E152" s="26"/>
      <c r="F152" s="26"/>
      <c r="G152" s="26"/>
      <c r="H152" s="26"/>
      <c r="I152" s="26"/>
      <c r="J152" s="36">
        <f>K152+N152</f>
        <v>0</v>
      </c>
      <c r="K152" s="26"/>
      <c r="L152" s="26"/>
      <c r="M152" s="26"/>
      <c r="N152" s="26"/>
      <c r="O152" s="26"/>
      <c r="P152" s="25">
        <f>E152+J152</f>
        <v>0</v>
      </c>
      <c r="Q152" s="50"/>
      <c r="R152" s="56"/>
    </row>
    <row r="153" spans="1:18" ht="76.5" hidden="1">
      <c r="A153" s="67" t="s">
        <v>557</v>
      </c>
      <c r="B153" s="37" t="s">
        <v>219</v>
      </c>
      <c r="C153" s="37"/>
      <c r="D153" s="62" t="s">
        <v>335</v>
      </c>
      <c r="E153" s="36">
        <f>'[1]Місто'!E180</f>
        <v>0</v>
      </c>
      <c r="F153" s="36">
        <f>'[1]Місто'!F180</f>
        <v>0</v>
      </c>
      <c r="G153" s="36">
        <f>'[1]Місто'!G180</f>
        <v>0</v>
      </c>
      <c r="H153" s="36">
        <f>'[1]Місто'!H180</f>
        <v>0</v>
      </c>
      <c r="I153" s="36"/>
      <c r="J153" s="36">
        <f>K153+N153</f>
        <v>0</v>
      </c>
      <c r="K153" s="36">
        <f>'[1]Місто'!K180</f>
        <v>0</v>
      </c>
      <c r="L153" s="36">
        <f>'[1]Місто'!L180</f>
        <v>0</v>
      </c>
      <c r="M153" s="36">
        <f>'[1]Місто'!M180</f>
        <v>0</v>
      </c>
      <c r="N153" s="36">
        <f>'[1]Місто'!N180</f>
        <v>0</v>
      </c>
      <c r="O153" s="36">
        <f>'[1]Місто'!O180</f>
        <v>0</v>
      </c>
      <c r="P153" s="52">
        <f>E153+J153</f>
        <v>0</v>
      </c>
      <c r="Q153" s="50"/>
      <c r="R153" s="56"/>
    </row>
    <row r="154" spans="1:18" ht="89.25">
      <c r="A154" s="173" t="s">
        <v>4</v>
      </c>
      <c r="B154" s="173"/>
      <c r="C154" s="173"/>
      <c r="D154" s="177" t="s">
        <v>5</v>
      </c>
      <c r="E154" s="175">
        <f>E155</f>
        <v>2655925</v>
      </c>
      <c r="F154" s="175">
        <f aca="true" t="shared" si="44" ref="F154:P154">F155</f>
        <v>2655925</v>
      </c>
      <c r="G154" s="175">
        <f t="shared" si="44"/>
        <v>0</v>
      </c>
      <c r="H154" s="175">
        <f t="shared" si="44"/>
        <v>0</v>
      </c>
      <c r="I154" s="175">
        <f t="shared" si="44"/>
        <v>0</v>
      </c>
      <c r="J154" s="175">
        <f t="shared" si="44"/>
        <v>0</v>
      </c>
      <c r="K154" s="175">
        <f t="shared" si="44"/>
        <v>0</v>
      </c>
      <c r="L154" s="175">
        <f t="shared" si="44"/>
        <v>0</v>
      </c>
      <c r="M154" s="175">
        <f t="shared" si="44"/>
        <v>0</v>
      </c>
      <c r="N154" s="175">
        <f t="shared" si="44"/>
        <v>0</v>
      </c>
      <c r="O154" s="175">
        <f t="shared" si="44"/>
        <v>0</v>
      </c>
      <c r="P154" s="175">
        <f t="shared" si="44"/>
        <v>2655925</v>
      </c>
      <c r="Q154" s="50"/>
      <c r="R154" s="56"/>
    </row>
    <row r="155" spans="1:18" ht="93" customHeight="1">
      <c r="A155" s="67" t="s">
        <v>559</v>
      </c>
      <c r="B155" s="67" t="s">
        <v>253</v>
      </c>
      <c r="C155" s="67" t="s">
        <v>824</v>
      </c>
      <c r="D155" s="62" t="s">
        <v>594</v>
      </c>
      <c r="E155" s="36">
        <f>'[1]Місто'!E182</f>
        <v>2655925</v>
      </c>
      <c r="F155" s="36">
        <f>'[1]Місто'!F182</f>
        <v>2655925</v>
      </c>
      <c r="G155" s="36"/>
      <c r="H155" s="36"/>
      <c r="I155" s="36"/>
      <c r="J155" s="36"/>
      <c r="K155" s="36"/>
      <c r="L155" s="36"/>
      <c r="M155" s="36"/>
      <c r="N155" s="36"/>
      <c r="O155" s="36"/>
      <c r="P155" s="52">
        <f>E155+J155</f>
        <v>2655925</v>
      </c>
      <c r="Q155" s="50"/>
      <c r="R155" s="56"/>
    </row>
    <row r="156" spans="1:18" ht="25.5">
      <c r="A156" s="173" t="s">
        <v>6</v>
      </c>
      <c r="B156" s="173"/>
      <c r="C156" s="173"/>
      <c r="D156" s="177" t="s">
        <v>7</v>
      </c>
      <c r="E156" s="175">
        <f>E157</f>
        <v>1088380</v>
      </c>
      <c r="F156" s="175">
        <f aca="true" t="shared" si="45" ref="F156:P156">F157</f>
        <v>1088380</v>
      </c>
      <c r="G156" s="175">
        <f t="shared" si="45"/>
        <v>0</v>
      </c>
      <c r="H156" s="175">
        <f t="shared" si="45"/>
        <v>0</v>
      </c>
      <c r="I156" s="175">
        <f t="shared" si="45"/>
        <v>0</v>
      </c>
      <c r="J156" s="175">
        <f t="shared" si="45"/>
        <v>0</v>
      </c>
      <c r="K156" s="175">
        <f t="shared" si="45"/>
        <v>0</v>
      </c>
      <c r="L156" s="175">
        <f t="shared" si="45"/>
        <v>0</v>
      </c>
      <c r="M156" s="175">
        <f t="shared" si="45"/>
        <v>0</v>
      </c>
      <c r="N156" s="175">
        <f t="shared" si="45"/>
        <v>0</v>
      </c>
      <c r="O156" s="175">
        <f t="shared" si="45"/>
        <v>0</v>
      </c>
      <c r="P156" s="175">
        <f t="shared" si="45"/>
        <v>1088380</v>
      </c>
      <c r="Q156" s="50"/>
      <c r="R156" s="56"/>
    </row>
    <row r="157" spans="1:18" ht="51">
      <c r="A157" s="67" t="s">
        <v>560</v>
      </c>
      <c r="B157" s="37" t="s">
        <v>197</v>
      </c>
      <c r="C157" s="67" t="s">
        <v>821</v>
      </c>
      <c r="D157" s="81" t="s">
        <v>371</v>
      </c>
      <c r="E157" s="36">
        <f>'[1]Місто'!E183</f>
        <v>1088380</v>
      </c>
      <c r="F157" s="36">
        <f>'[1]Місто'!F183</f>
        <v>1088380</v>
      </c>
      <c r="G157" s="36"/>
      <c r="H157" s="36"/>
      <c r="I157" s="36"/>
      <c r="J157" s="36">
        <f>K157+N157</f>
        <v>0</v>
      </c>
      <c r="K157" s="36"/>
      <c r="L157" s="36"/>
      <c r="M157" s="36"/>
      <c r="N157" s="36">
        <f>O157</f>
        <v>0</v>
      </c>
      <c r="O157" s="36">
        <f>'[1]Місто'!$O$183</f>
        <v>0</v>
      </c>
      <c r="P157" s="52">
        <f>E157+J157</f>
        <v>1088380</v>
      </c>
      <c r="Q157" s="50"/>
      <c r="R157" s="56"/>
    </row>
    <row r="158" spans="1:18" ht="27.75" customHeight="1">
      <c r="A158" s="137" t="s">
        <v>595</v>
      </c>
      <c r="B158" s="138" t="s">
        <v>168</v>
      </c>
      <c r="C158" s="138"/>
      <c r="D158" s="139" t="s">
        <v>492</v>
      </c>
      <c r="E158" s="140">
        <f>E159</f>
        <v>16699790</v>
      </c>
      <c r="F158" s="140">
        <f>F159</f>
        <v>16699790</v>
      </c>
      <c r="G158" s="140"/>
      <c r="H158" s="140"/>
      <c r="I158" s="140"/>
      <c r="J158" s="140"/>
      <c r="K158" s="140"/>
      <c r="L158" s="140"/>
      <c r="M158" s="140"/>
      <c r="N158" s="140"/>
      <c r="O158" s="140"/>
      <c r="P158" s="141">
        <f aca="true" t="shared" si="46" ref="P158:P163">E158+J158</f>
        <v>16699790</v>
      </c>
      <c r="Q158" s="50"/>
      <c r="R158" s="56"/>
    </row>
    <row r="159" spans="1:17" s="3" customFormat="1" ht="37.5" customHeight="1">
      <c r="A159" s="67" t="s">
        <v>556</v>
      </c>
      <c r="B159" s="37" t="s">
        <v>168</v>
      </c>
      <c r="C159" s="67" t="s">
        <v>823</v>
      </c>
      <c r="D159" s="4" t="s">
        <v>685</v>
      </c>
      <c r="E159" s="36">
        <f>'[1]Місто'!E171</f>
        <v>16699790</v>
      </c>
      <c r="F159" s="36">
        <f>'[1]Місто'!F171</f>
        <v>16699790</v>
      </c>
      <c r="G159" s="36"/>
      <c r="H159" s="36"/>
      <c r="I159" s="36"/>
      <c r="J159" s="36">
        <f>K159+N159</f>
        <v>0</v>
      </c>
      <c r="K159" s="36"/>
      <c r="L159" s="36"/>
      <c r="M159" s="36"/>
      <c r="N159" s="36"/>
      <c r="O159" s="36">
        <f>N159</f>
        <v>0</v>
      </c>
      <c r="P159" s="52">
        <f t="shared" si="46"/>
        <v>16699790</v>
      </c>
      <c r="Q159" s="50"/>
    </row>
    <row r="160" spans="1:18" ht="25.5" hidden="1">
      <c r="A160" s="37"/>
      <c r="B160" s="37"/>
      <c r="C160" s="37"/>
      <c r="D160" s="62" t="s">
        <v>248</v>
      </c>
      <c r="E160" s="36"/>
      <c r="F160" s="36"/>
      <c r="G160" s="36"/>
      <c r="H160" s="36"/>
      <c r="I160" s="36"/>
      <c r="J160" s="36"/>
      <c r="K160" s="36"/>
      <c r="L160" s="36"/>
      <c r="M160" s="36"/>
      <c r="N160" s="36"/>
      <c r="O160" s="36"/>
      <c r="P160" s="52">
        <f t="shared" si="46"/>
        <v>0</v>
      </c>
      <c r="Q160" s="50"/>
      <c r="R160" s="56"/>
    </row>
    <row r="161" spans="1:18" ht="75.75" customHeight="1" hidden="1">
      <c r="A161" s="143" t="s">
        <v>710</v>
      </c>
      <c r="B161" s="129" t="s">
        <v>175</v>
      </c>
      <c r="C161" s="129"/>
      <c r="D161" s="134" t="s">
        <v>614</v>
      </c>
      <c r="E161" s="135"/>
      <c r="F161" s="135"/>
      <c r="G161" s="135"/>
      <c r="H161" s="135"/>
      <c r="I161" s="135"/>
      <c r="J161" s="135">
        <f aca="true" t="shared" si="47" ref="J161:O161">J162</f>
        <v>0</v>
      </c>
      <c r="K161" s="135">
        <f t="shared" si="47"/>
        <v>0</v>
      </c>
      <c r="L161" s="135">
        <f t="shared" si="47"/>
        <v>0</v>
      </c>
      <c r="M161" s="135">
        <f t="shared" si="47"/>
        <v>0</v>
      </c>
      <c r="N161" s="135">
        <f t="shared" si="47"/>
        <v>0</v>
      </c>
      <c r="O161" s="135">
        <f t="shared" si="47"/>
        <v>0</v>
      </c>
      <c r="P161" s="136">
        <f>E161+J161</f>
        <v>0</v>
      </c>
      <c r="Q161" s="50"/>
      <c r="R161" s="56"/>
    </row>
    <row r="162" spans="1:18" ht="25.5" hidden="1">
      <c r="A162" s="78" t="s">
        <v>709</v>
      </c>
      <c r="B162" s="37" t="s">
        <v>175</v>
      </c>
      <c r="C162" s="37"/>
      <c r="D162" s="66" t="s">
        <v>310</v>
      </c>
      <c r="E162" s="36"/>
      <c r="F162" s="36"/>
      <c r="G162" s="36">
        <f>'[1]Місто'!G137</f>
        <v>0</v>
      </c>
      <c r="H162" s="36">
        <f>'[1]Місто'!H137</f>
        <v>0</v>
      </c>
      <c r="I162" s="36"/>
      <c r="J162" s="36">
        <f>K162+N162</f>
        <v>0</v>
      </c>
      <c r="K162" s="36">
        <f>'[1]Місто'!$K$199</f>
        <v>0</v>
      </c>
      <c r="L162" s="36">
        <f>'[1]Місто'!L137</f>
        <v>0</v>
      </c>
      <c r="M162" s="36">
        <f>'[1]Місто'!M137</f>
        <v>0</v>
      </c>
      <c r="N162" s="36">
        <f>'[1]Місто'!N137</f>
        <v>0</v>
      </c>
      <c r="O162" s="36">
        <f>'[1]Місто'!O137</f>
        <v>0</v>
      </c>
      <c r="P162" s="52">
        <f>E162+J162</f>
        <v>0</v>
      </c>
      <c r="Q162" s="50"/>
      <c r="R162" s="56"/>
    </row>
    <row r="163" spans="1:18" ht="146.25" customHeight="1" hidden="1">
      <c r="A163" s="9" t="s">
        <v>374</v>
      </c>
      <c r="B163" s="9" t="s">
        <v>227</v>
      </c>
      <c r="C163" s="9"/>
      <c r="D163" s="6" t="s">
        <v>228</v>
      </c>
      <c r="E163" s="26">
        <f>'[1]Місто'!E202</f>
        <v>0</v>
      </c>
      <c r="F163" s="26"/>
      <c r="G163" s="26"/>
      <c r="H163" s="26"/>
      <c r="I163" s="26"/>
      <c r="J163" s="26">
        <f>K163+N163</f>
        <v>0</v>
      </c>
      <c r="K163" s="26"/>
      <c r="L163" s="26"/>
      <c r="M163" s="26"/>
      <c r="N163" s="26"/>
      <c r="O163" s="26"/>
      <c r="P163" s="25">
        <f t="shared" si="46"/>
        <v>0</v>
      </c>
      <c r="Q163" s="50"/>
      <c r="R163" s="56"/>
    </row>
    <row r="164" spans="1:18" ht="12.75">
      <c r="A164" s="173" t="s">
        <v>868</v>
      </c>
      <c r="B164" s="172" t="s">
        <v>854</v>
      </c>
      <c r="C164" s="172"/>
      <c r="D164" s="186" t="s">
        <v>856</v>
      </c>
      <c r="E164" s="187">
        <f>E165</f>
        <v>0</v>
      </c>
      <c r="F164" s="187">
        <f aca="true" t="shared" si="48" ref="F164:P164">F165</f>
        <v>0</v>
      </c>
      <c r="G164" s="187">
        <f t="shared" si="48"/>
        <v>0</v>
      </c>
      <c r="H164" s="187">
        <f t="shared" si="48"/>
        <v>0</v>
      </c>
      <c r="I164" s="187">
        <f t="shared" si="48"/>
        <v>0</v>
      </c>
      <c r="J164" s="187">
        <f t="shared" si="48"/>
        <v>3809323</v>
      </c>
      <c r="K164" s="187">
        <f t="shared" si="48"/>
        <v>0</v>
      </c>
      <c r="L164" s="187">
        <f t="shared" si="48"/>
        <v>0</v>
      </c>
      <c r="M164" s="187">
        <f t="shared" si="48"/>
        <v>0</v>
      </c>
      <c r="N164" s="187">
        <f t="shared" si="48"/>
        <v>3809323</v>
      </c>
      <c r="O164" s="187">
        <f t="shared" si="48"/>
        <v>3809323</v>
      </c>
      <c r="P164" s="187">
        <f t="shared" si="48"/>
        <v>3809323</v>
      </c>
      <c r="Q164" s="50"/>
      <c r="R164" s="56"/>
    </row>
    <row r="165" spans="1:18" ht="25.5">
      <c r="A165" s="67" t="s">
        <v>373</v>
      </c>
      <c r="B165" s="37" t="s">
        <v>210</v>
      </c>
      <c r="C165" s="67" t="s">
        <v>801</v>
      </c>
      <c r="D165" s="81" t="s">
        <v>309</v>
      </c>
      <c r="E165" s="36">
        <f>'[1]Місто'!E187</f>
        <v>0</v>
      </c>
      <c r="F165" s="36">
        <f>'[1]Місто'!F187</f>
        <v>0</v>
      </c>
      <c r="G165" s="36">
        <f>'[1]Місто'!G187</f>
        <v>0</v>
      </c>
      <c r="H165" s="36">
        <f>'[1]Місто'!H187</f>
        <v>0</v>
      </c>
      <c r="I165" s="36"/>
      <c r="J165" s="36">
        <f>K165+N165</f>
        <v>3809323</v>
      </c>
      <c r="K165" s="36">
        <f>'[1]Місто'!K187</f>
        <v>0</v>
      </c>
      <c r="L165" s="36">
        <f>'[1]Місто'!L187</f>
        <v>0</v>
      </c>
      <c r="M165" s="36">
        <f>'[1]Місто'!M187</f>
        <v>0</v>
      </c>
      <c r="N165" s="36">
        <f>'[1]Місто'!N187</f>
        <v>3809323</v>
      </c>
      <c r="O165" s="36">
        <f>'[1]Місто'!O187</f>
        <v>3809323</v>
      </c>
      <c r="P165" s="52">
        <f>E165+J165</f>
        <v>3809323</v>
      </c>
      <c r="Q165" s="50"/>
      <c r="R165" s="56"/>
    </row>
    <row r="166" spans="1:18" ht="25.5">
      <c r="A166" s="83" t="s">
        <v>375</v>
      </c>
      <c r="B166" s="83" t="s">
        <v>291</v>
      </c>
      <c r="C166" s="83"/>
      <c r="D166" s="84" t="s">
        <v>275</v>
      </c>
      <c r="E166" s="48">
        <f aca="true" t="shared" si="49" ref="E166:F168">E167</f>
        <v>3323167</v>
      </c>
      <c r="F166" s="48">
        <f t="shared" si="49"/>
        <v>3323167</v>
      </c>
      <c r="G166" s="48">
        <f aca="true" t="shared" si="50" ref="G166:P168">G167</f>
        <v>2204937</v>
      </c>
      <c r="H166" s="48">
        <f t="shared" si="50"/>
        <v>137634</v>
      </c>
      <c r="I166" s="48"/>
      <c r="J166" s="48">
        <f t="shared" si="50"/>
        <v>108000</v>
      </c>
      <c r="K166" s="48">
        <f t="shared" si="50"/>
        <v>0</v>
      </c>
      <c r="L166" s="48">
        <f t="shared" si="50"/>
        <v>0</v>
      </c>
      <c r="M166" s="48">
        <f t="shared" si="50"/>
        <v>0</v>
      </c>
      <c r="N166" s="48">
        <f t="shared" si="50"/>
        <v>108000</v>
      </c>
      <c r="O166" s="48">
        <f t="shared" si="50"/>
        <v>108000</v>
      </c>
      <c r="P166" s="49">
        <f aca="true" t="shared" si="51" ref="P166:P175">E166+J166</f>
        <v>3431167</v>
      </c>
      <c r="Q166" s="50">
        <f>P166-'[1]Місто'!$P$210</f>
        <v>0</v>
      </c>
      <c r="R166" s="56"/>
    </row>
    <row r="167" spans="1:18" ht="25.5">
      <c r="A167" s="40" t="s">
        <v>376</v>
      </c>
      <c r="B167" s="40"/>
      <c r="C167" s="40"/>
      <c r="D167" s="65" t="s">
        <v>275</v>
      </c>
      <c r="E167" s="36">
        <f t="shared" si="49"/>
        <v>3323167</v>
      </c>
      <c r="F167" s="36">
        <f t="shared" si="49"/>
        <v>3323167</v>
      </c>
      <c r="G167" s="36">
        <f t="shared" si="50"/>
        <v>2204937</v>
      </c>
      <c r="H167" s="36">
        <f t="shared" si="50"/>
        <v>137634</v>
      </c>
      <c r="I167" s="36">
        <f t="shared" si="50"/>
        <v>0</v>
      </c>
      <c r="J167" s="36">
        <f t="shared" si="50"/>
        <v>108000</v>
      </c>
      <c r="K167" s="36">
        <f t="shared" si="50"/>
        <v>0</v>
      </c>
      <c r="L167" s="36">
        <f t="shared" si="50"/>
        <v>0</v>
      </c>
      <c r="M167" s="36">
        <f t="shared" si="50"/>
        <v>0</v>
      </c>
      <c r="N167" s="36">
        <f t="shared" si="50"/>
        <v>108000</v>
      </c>
      <c r="O167" s="36">
        <f t="shared" si="50"/>
        <v>108000</v>
      </c>
      <c r="P167" s="36">
        <f t="shared" si="50"/>
        <v>3431167</v>
      </c>
      <c r="Q167" s="50"/>
      <c r="R167" s="56"/>
    </row>
    <row r="168" spans="1:18" ht="12.75">
      <c r="A168" s="173" t="s">
        <v>35</v>
      </c>
      <c r="B168" s="172" t="s">
        <v>26</v>
      </c>
      <c r="C168" s="172"/>
      <c r="D168" s="191" t="s">
        <v>28</v>
      </c>
      <c r="E168" s="175">
        <f t="shared" si="49"/>
        <v>3323167</v>
      </c>
      <c r="F168" s="175">
        <f t="shared" si="49"/>
        <v>3323167</v>
      </c>
      <c r="G168" s="175">
        <f t="shared" si="50"/>
        <v>2204937</v>
      </c>
      <c r="H168" s="175">
        <f t="shared" si="50"/>
        <v>137634</v>
      </c>
      <c r="I168" s="175">
        <f t="shared" si="50"/>
        <v>0</v>
      </c>
      <c r="J168" s="175">
        <f t="shared" si="50"/>
        <v>108000</v>
      </c>
      <c r="K168" s="175">
        <f t="shared" si="50"/>
        <v>0</v>
      </c>
      <c r="L168" s="175">
        <f t="shared" si="50"/>
        <v>0</v>
      </c>
      <c r="M168" s="175">
        <f t="shared" si="50"/>
        <v>0</v>
      </c>
      <c r="N168" s="175">
        <f t="shared" si="50"/>
        <v>108000</v>
      </c>
      <c r="O168" s="175">
        <f t="shared" si="50"/>
        <v>108000</v>
      </c>
      <c r="P168" s="175">
        <f t="shared" si="50"/>
        <v>3431167</v>
      </c>
      <c r="Q168" s="50"/>
      <c r="R168" s="56"/>
    </row>
    <row r="169" spans="1:18" ht="25.5">
      <c r="A169" s="67" t="s">
        <v>126</v>
      </c>
      <c r="B169" s="37" t="s">
        <v>155</v>
      </c>
      <c r="C169" s="67" t="s">
        <v>799</v>
      </c>
      <c r="D169" s="68" t="s">
        <v>459</v>
      </c>
      <c r="E169" s="36">
        <f>'[1]Місто'!E212</f>
        <v>3323167</v>
      </c>
      <c r="F169" s="36">
        <f>'[1]Місто'!F212</f>
        <v>3323167</v>
      </c>
      <c r="G169" s="36">
        <f>'[1]Місто'!G212</f>
        <v>2204937</v>
      </c>
      <c r="H169" s="36">
        <f>'[1]Місто'!H212</f>
        <v>137634</v>
      </c>
      <c r="I169" s="36"/>
      <c r="J169" s="36">
        <f>K169+N169</f>
        <v>108000</v>
      </c>
      <c r="K169" s="36">
        <f>'[1]Місто'!K212</f>
        <v>0</v>
      </c>
      <c r="L169" s="36">
        <f>'[1]Місто'!L212</f>
        <v>0</v>
      </c>
      <c r="M169" s="36">
        <f>'[1]Місто'!M212</f>
        <v>0</v>
      </c>
      <c r="N169" s="36">
        <f>'[1]Місто'!N212</f>
        <v>108000</v>
      </c>
      <c r="O169" s="36">
        <f>'[1]Місто'!O212</f>
        <v>108000</v>
      </c>
      <c r="P169" s="52">
        <f t="shared" si="51"/>
        <v>3431167</v>
      </c>
      <c r="Q169" s="50"/>
      <c r="R169" s="56"/>
    </row>
    <row r="170" spans="1:18" ht="12.75" hidden="1">
      <c r="A170" s="37"/>
      <c r="B170" s="37" t="s">
        <v>221</v>
      </c>
      <c r="C170" s="37"/>
      <c r="D170" s="34" t="s">
        <v>222</v>
      </c>
      <c r="E170" s="36"/>
      <c r="F170" s="36"/>
      <c r="G170" s="36"/>
      <c r="H170" s="36"/>
      <c r="I170" s="36"/>
      <c r="J170" s="36">
        <f>K170+N170</f>
        <v>0</v>
      </c>
      <c r="K170" s="36">
        <f>K171</f>
        <v>0</v>
      </c>
      <c r="L170" s="36">
        <f>L171</f>
        <v>0</v>
      </c>
      <c r="M170" s="36">
        <f>M171</f>
        <v>0</v>
      </c>
      <c r="N170" s="36">
        <f>N171</f>
        <v>0</v>
      </c>
      <c r="O170" s="36">
        <f>O171</f>
        <v>0</v>
      </c>
      <c r="P170" s="52">
        <f t="shared" si="51"/>
        <v>0</v>
      </c>
      <c r="Q170" s="50"/>
      <c r="R170" s="56"/>
    </row>
    <row r="171" spans="1:18" ht="25.5" hidden="1">
      <c r="A171" s="37"/>
      <c r="B171" s="37" t="s">
        <v>175</v>
      </c>
      <c r="C171" s="37"/>
      <c r="D171" s="34" t="s">
        <v>206</v>
      </c>
      <c r="E171" s="36"/>
      <c r="F171" s="36"/>
      <c r="G171" s="36"/>
      <c r="H171" s="36"/>
      <c r="I171" s="36"/>
      <c r="J171" s="36">
        <f>K171+N171</f>
        <v>0</v>
      </c>
      <c r="K171" s="36"/>
      <c r="L171" s="36"/>
      <c r="M171" s="36"/>
      <c r="N171" s="36"/>
      <c r="O171" s="36"/>
      <c r="P171" s="52">
        <f t="shared" si="51"/>
        <v>0</v>
      </c>
      <c r="Q171" s="50"/>
      <c r="R171" s="56"/>
    </row>
    <row r="172" spans="1:17" s="3" customFormat="1" ht="51">
      <c r="A172" s="17" t="s">
        <v>377</v>
      </c>
      <c r="B172" s="17" t="s">
        <v>287</v>
      </c>
      <c r="C172" s="17"/>
      <c r="D172" s="19" t="s">
        <v>258</v>
      </c>
      <c r="E172" s="29">
        <f aca="true" t="shared" si="52" ref="E172:F174">E173</f>
        <v>973085</v>
      </c>
      <c r="F172" s="29">
        <f t="shared" si="52"/>
        <v>973085</v>
      </c>
      <c r="G172" s="29">
        <f aca="true" t="shared" si="53" ref="G172:P174">G173</f>
        <v>605328</v>
      </c>
      <c r="H172" s="29">
        <f t="shared" si="53"/>
        <v>39754</v>
      </c>
      <c r="I172" s="29"/>
      <c r="J172" s="29">
        <f t="shared" si="53"/>
        <v>0</v>
      </c>
      <c r="K172" s="29">
        <f t="shared" si="53"/>
        <v>0</v>
      </c>
      <c r="L172" s="29">
        <f t="shared" si="53"/>
        <v>0</v>
      </c>
      <c r="M172" s="29">
        <f t="shared" si="53"/>
        <v>0</v>
      </c>
      <c r="N172" s="29">
        <f t="shared" si="53"/>
        <v>0</v>
      </c>
      <c r="O172" s="29">
        <f t="shared" si="53"/>
        <v>0</v>
      </c>
      <c r="P172" s="49">
        <f t="shared" si="51"/>
        <v>973085</v>
      </c>
      <c r="Q172" s="50">
        <f>P172-'[1]Місто'!$P$215</f>
        <v>0</v>
      </c>
    </row>
    <row r="173" spans="1:17" s="3" customFormat="1" ht="51.75" customHeight="1">
      <c r="A173" s="63" t="s">
        <v>378</v>
      </c>
      <c r="B173" s="63"/>
      <c r="C173" s="63"/>
      <c r="D173" s="64" t="s">
        <v>258</v>
      </c>
      <c r="E173" s="26">
        <f t="shared" si="52"/>
        <v>973085</v>
      </c>
      <c r="F173" s="26">
        <f t="shared" si="52"/>
        <v>973085</v>
      </c>
      <c r="G173" s="26">
        <f t="shared" si="53"/>
        <v>605328</v>
      </c>
      <c r="H173" s="26">
        <f t="shared" si="53"/>
        <v>39754</v>
      </c>
      <c r="I173" s="26">
        <f t="shared" si="53"/>
        <v>0</v>
      </c>
      <c r="J173" s="26">
        <f t="shared" si="53"/>
        <v>0</v>
      </c>
      <c r="K173" s="26">
        <f t="shared" si="53"/>
        <v>0</v>
      </c>
      <c r="L173" s="26">
        <f t="shared" si="53"/>
        <v>0</v>
      </c>
      <c r="M173" s="26">
        <f t="shared" si="53"/>
        <v>0</v>
      </c>
      <c r="N173" s="26">
        <f t="shared" si="53"/>
        <v>0</v>
      </c>
      <c r="O173" s="26">
        <f t="shared" si="53"/>
        <v>0</v>
      </c>
      <c r="P173" s="26">
        <f t="shared" si="53"/>
        <v>973085</v>
      </c>
      <c r="Q173" s="50"/>
    </row>
    <row r="174" spans="1:17" s="3" customFormat="1" ht="12.75">
      <c r="A174" s="192" t="s">
        <v>36</v>
      </c>
      <c r="B174" s="193" t="s">
        <v>26</v>
      </c>
      <c r="C174" s="193"/>
      <c r="D174" s="194" t="s">
        <v>28</v>
      </c>
      <c r="E174" s="185">
        <f t="shared" si="52"/>
        <v>973085</v>
      </c>
      <c r="F174" s="185">
        <f t="shared" si="52"/>
        <v>973085</v>
      </c>
      <c r="G174" s="185">
        <f t="shared" si="53"/>
        <v>605328</v>
      </c>
      <c r="H174" s="185">
        <f t="shared" si="53"/>
        <v>39754</v>
      </c>
      <c r="I174" s="185">
        <f t="shared" si="53"/>
        <v>0</v>
      </c>
      <c r="J174" s="185">
        <f t="shared" si="53"/>
        <v>0</v>
      </c>
      <c r="K174" s="185">
        <f t="shared" si="53"/>
        <v>0</v>
      </c>
      <c r="L174" s="185">
        <f t="shared" si="53"/>
        <v>0</v>
      </c>
      <c r="M174" s="185">
        <f t="shared" si="53"/>
        <v>0</v>
      </c>
      <c r="N174" s="185">
        <f t="shared" si="53"/>
        <v>0</v>
      </c>
      <c r="O174" s="185">
        <f t="shared" si="53"/>
        <v>0</v>
      </c>
      <c r="P174" s="185">
        <f t="shared" si="53"/>
        <v>973085</v>
      </c>
      <c r="Q174" s="50"/>
    </row>
    <row r="175" spans="1:17" s="3" customFormat="1" ht="38.25">
      <c r="A175" s="7" t="s">
        <v>127</v>
      </c>
      <c r="B175" s="7" t="s">
        <v>155</v>
      </c>
      <c r="C175" s="7" t="s">
        <v>799</v>
      </c>
      <c r="D175" s="68" t="s">
        <v>472</v>
      </c>
      <c r="E175" s="26">
        <f>'[1]Місто'!E217</f>
        <v>973085</v>
      </c>
      <c r="F175" s="26">
        <f>'[1]Місто'!F217</f>
        <v>973085</v>
      </c>
      <c r="G175" s="26">
        <f>'[1]Місто'!G217</f>
        <v>605328</v>
      </c>
      <c r="H175" s="26">
        <f>'[1]Місто'!H217</f>
        <v>39754</v>
      </c>
      <c r="I175" s="26"/>
      <c r="J175" s="26">
        <f>K175+N175</f>
        <v>0</v>
      </c>
      <c r="K175" s="26">
        <f>'[1]Місто'!K217</f>
        <v>0</v>
      </c>
      <c r="L175" s="26">
        <f>'[1]Місто'!L217</f>
        <v>0</v>
      </c>
      <c r="M175" s="26">
        <f>'[1]Місто'!M217</f>
        <v>0</v>
      </c>
      <c r="N175" s="26">
        <f>'[1]Місто'!N217</f>
        <v>0</v>
      </c>
      <c r="O175" s="26">
        <f>'[1]Місто'!O217</f>
        <v>0</v>
      </c>
      <c r="P175" s="52">
        <f t="shared" si="51"/>
        <v>973085</v>
      </c>
      <c r="Q175" s="50"/>
    </row>
    <row r="176" spans="1:18" ht="25.5">
      <c r="A176" s="83" t="s">
        <v>379</v>
      </c>
      <c r="B176" s="83" t="s">
        <v>296</v>
      </c>
      <c r="C176" s="83"/>
      <c r="D176" s="88" t="s">
        <v>262</v>
      </c>
      <c r="E176" s="48">
        <f>E177</f>
        <v>83127097</v>
      </c>
      <c r="F176" s="48">
        <f>F177</f>
        <v>83127097</v>
      </c>
      <c r="G176" s="48">
        <f aca="true" t="shared" si="54" ref="G176:O176">G177</f>
        <v>48650647</v>
      </c>
      <c r="H176" s="48">
        <f t="shared" si="54"/>
        <v>5660626</v>
      </c>
      <c r="I176" s="48"/>
      <c r="J176" s="48">
        <f t="shared" si="54"/>
        <v>9281061</v>
      </c>
      <c r="K176" s="48">
        <f t="shared" si="54"/>
        <v>5319570</v>
      </c>
      <c r="L176" s="48">
        <f t="shared" si="54"/>
        <v>2705548</v>
      </c>
      <c r="M176" s="48">
        <f t="shared" si="54"/>
        <v>839449</v>
      </c>
      <c r="N176" s="48">
        <f t="shared" si="54"/>
        <v>3961491</v>
      </c>
      <c r="O176" s="48">
        <f t="shared" si="54"/>
        <v>3943491</v>
      </c>
      <c r="P176" s="49">
        <f aca="true" t="shared" si="55" ref="P176:P195">E176+J176</f>
        <v>92408158</v>
      </c>
      <c r="Q176" s="50">
        <f>P176-'[1]Місто'!$P$218</f>
        <v>0</v>
      </c>
      <c r="R176" s="56"/>
    </row>
    <row r="177" spans="1:18" ht="25.5">
      <c r="A177" s="78" t="s">
        <v>380</v>
      </c>
      <c r="B177" s="40"/>
      <c r="C177" s="40"/>
      <c r="D177" s="111" t="s">
        <v>262</v>
      </c>
      <c r="E177" s="35">
        <f>E178+E180+E192</f>
        <v>83127097</v>
      </c>
      <c r="F177" s="35">
        <f aca="true" t="shared" si="56" ref="F177:P177">F178+F180+F192</f>
        <v>83127097</v>
      </c>
      <c r="G177" s="35">
        <f t="shared" si="56"/>
        <v>48650647</v>
      </c>
      <c r="H177" s="35">
        <f t="shared" si="56"/>
        <v>5660626</v>
      </c>
      <c r="I177" s="35">
        <f t="shared" si="56"/>
        <v>0</v>
      </c>
      <c r="J177" s="35">
        <f t="shared" si="56"/>
        <v>9281061</v>
      </c>
      <c r="K177" s="35">
        <f t="shared" si="56"/>
        <v>5319570</v>
      </c>
      <c r="L177" s="35">
        <f t="shared" si="56"/>
        <v>2705548</v>
      </c>
      <c r="M177" s="35">
        <f t="shared" si="56"/>
        <v>839449</v>
      </c>
      <c r="N177" s="35">
        <f t="shared" si="56"/>
        <v>3961491</v>
      </c>
      <c r="O177" s="35">
        <f t="shared" si="56"/>
        <v>3943491</v>
      </c>
      <c r="P177" s="35">
        <f t="shared" si="56"/>
        <v>92408158</v>
      </c>
      <c r="Q177" s="50"/>
      <c r="R177" s="56"/>
    </row>
    <row r="178" spans="1:18" ht="12.75">
      <c r="A178" s="173" t="s">
        <v>37</v>
      </c>
      <c r="B178" s="172" t="s">
        <v>26</v>
      </c>
      <c r="C178" s="172"/>
      <c r="D178" s="195" t="s">
        <v>28</v>
      </c>
      <c r="E178" s="187">
        <f>E179</f>
        <v>960902</v>
      </c>
      <c r="F178" s="187">
        <f aca="true" t="shared" si="57" ref="F178:P178">F179</f>
        <v>960902</v>
      </c>
      <c r="G178" s="187">
        <f t="shared" si="57"/>
        <v>646188</v>
      </c>
      <c r="H178" s="187">
        <f t="shared" si="57"/>
        <v>65437</v>
      </c>
      <c r="I178" s="187">
        <f t="shared" si="57"/>
        <v>0</v>
      </c>
      <c r="J178" s="187">
        <f t="shared" si="57"/>
        <v>0</v>
      </c>
      <c r="K178" s="187">
        <f t="shared" si="57"/>
        <v>0</v>
      </c>
      <c r="L178" s="187">
        <f t="shared" si="57"/>
        <v>0</v>
      </c>
      <c r="M178" s="187">
        <f t="shared" si="57"/>
        <v>0</v>
      </c>
      <c r="N178" s="187">
        <f t="shared" si="57"/>
        <v>0</v>
      </c>
      <c r="O178" s="187">
        <f t="shared" si="57"/>
        <v>0</v>
      </c>
      <c r="P178" s="187">
        <f t="shared" si="57"/>
        <v>960902</v>
      </c>
      <c r="Q178" s="50"/>
      <c r="R178" s="56"/>
    </row>
    <row r="179" spans="1:18" ht="25.5">
      <c r="A179" s="67" t="s">
        <v>128</v>
      </c>
      <c r="B179" s="37" t="s">
        <v>155</v>
      </c>
      <c r="C179" s="67" t="s">
        <v>799</v>
      </c>
      <c r="D179" s="68" t="s">
        <v>460</v>
      </c>
      <c r="E179" s="36">
        <f>'[1]Місто'!E220</f>
        <v>960902</v>
      </c>
      <c r="F179" s="36">
        <f>'[1]Місто'!F220</f>
        <v>960902</v>
      </c>
      <c r="G179" s="36">
        <f>'[1]Місто'!G220</f>
        <v>646188</v>
      </c>
      <c r="H179" s="36">
        <f>'[1]Місто'!H220</f>
        <v>65437</v>
      </c>
      <c r="I179" s="36"/>
      <c r="J179" s="36">
        <f aca="true" t="shared" si="58" ref="J179:J186">K179+N179</f>
        <v>0</v>
      </c>
      <c r="K179" s="36">
        <f>'[1]Місто'!K220</f>
        <v>0</v>
      </c>
      <c r="L179" s="36">
        <f>'[1]Місто'!L220</f>
        <v>0</v>
      </c>
      <c r="M179" s="36">
        <f>'[1]Місто'!M220</f>
        <v>0</v>
      </c>
      <c r="N179" s="36">
        <f>'[1]Місто'!N220</f>
        <v>0</v>
      </c>
      <c r="O179" s="36">
        <f>'[1]Місто'!O220</f>
        <v>0</v>
      </c>
      <c r="P179" s="52">
        <f t="shared" si="55"/>
        <v>960902</v>
      </c>
      <c r="Q179" s="50"/>
      <c r="R179" s="56"/>
    </row>
    <row r="180" spans="1:18" ht="12.75">
      <c r="A180" s="173" t="s">
        <v>9</v>
      </c>
      <c r="B180" s="173" t="s">
        <v>10</v>
      </c>
      <c r="C180" s="173"/>
      <c r="D180" s="174" t="s">
        <v>8</v>
      </c>
      <c r="E180" s="175">
        <f>E181+E182+E183+E184+E185+E186</f>
        <v>82166195</v>
      </c>
      <c r="F180" s="175">
        <f aca="true" t="shared" si="59" ref="F180:P180">F181+F182+F183+F184+F185+F186</f>
        <v>82166195</v>
      </c>
      <c r="G180" s="175">
        <f t="shared" si="59"/>
        <v>48004459</v>
      </c>
      <c r="H180" s="175">
        <f t="shared" si="59"/>
        <v>5595189</v>
      </c>
      <c r="I180" s="175">
        <f t="shared" si="59"/>
        <v>0</v>
      </c>
      <c r="J180" s="175">
        <f t="shared" si="59"/>
        <v>9108542</v>
      </c>
      <c r="K180" s="175">
        <f t="shared" si="59"/>
        <v>5319570</v>
      </c>
      <c r="L180" s="175">
        <f t="shared" si="59"/>
        <v>2705548</v>
      </c>
      <c r="M180" s="175">
        <f t="shared" si="59"/>
        <v>839449</v>
      </c>
      <c r="N180" s="175">
        <f t="shared" si="59"/>
        <v>3788972</v>
      </c>
      <c r="O180" s="175">
        <f t="shared" si="59"/>
        <v>3770972</v>
      </c>
      <c r="P180" s="175">
        <f t="shared" si="59"/>
        <v>91274737</v>
      </c>
      <c r="Q180" s="50"/>
      <c r="R180" s="56"/>
    </row>
    <row r="181" spans="1:18" ht="12.75">
      <c r="A181" s="67" t="s">
        <v>381</v>
      </c>
      <c r="B181" s="37">
        <v>110102</v>
      </c>
      <c r="C181" s="67" t="s">
        <v>826</v>
      </c>
      <c r="D181" s="62" t="s">
        <v>171</v>
      </c>
      <c r="E181" s="36">
        <f>'[1]Місто'!E222</f>
        <v>4926044</v>
      </c>
      <c r="F181" s="36">
        <f>'[1]Місто'!F222</f>
        <v>4926044</v>
      </c>
      <c r="G181" s="36">
        <f>'[1]Місто'!G222</f>
        <v>0</v>
      </c>
      <c r="H181" s="36">
        <f>'[1]Місто'!H222</f>
        <v>0</v>
      </c>
      <c r="I181" s="36"/>
      <c r="J181" s="36">
        <f t="shared" si="58"/>
        <v>75227</v>
      </c>
      <c r="K181" s="36">
        <f>'[1]Місто'!K222</f>
        <v>0</v>
      </c>
      <c r="L181" s="36">
        <f>'[1]Місто'!L222</f>
        <v>0</v>
      </c>
      <c r="M181" s="36">
        <f>'[1]Місто'!M222</f>
        <v>0</v>
      </c>
      <c r="N181" s="36">
        <f>'[1]Місто'!N222</f>
        <v>75227</v>
      </c>
      <c r="O181" s="36">
        <f>'[1]Місто'!O222</f>
        <v>75227</v>
      </c>
      <c r="P181" s="52">
        <f t="shared" si="55"/>
        <v>5001271</v>
      </c>
      <c r="Q181" s="50"/>
      <c r="R181" s="56"/>
    </row>
    <row r="182" spans="1:18" ht="12.75">
      <c r="A182" s="67" t="s">
        <v>382</v>
      </c>
      <c r="B182" s="37">
        <v>110201</v>
      </c>
      <c r="C182" s="67" t="s">
        <v>827</v>
      </c>
      <c r="D182" s="62" t="s">
        <v>172</v>
      </c>
      <c r="E182" s="36">
        <f>'[1]Місто'!E223</f>
        <v>15612695</v>
      </c>
      <c r="F182" s="36">
        <f>'[1]Місто'!F223</f>
        <v>15612695</v>
      </c>
      <c r="G182" s="36">
        <f>'[1]Місто'!G223</f>
        <v>8933839</v>
      </c>
      <c r="H182" s="36">
        <f>'[1]Місто'!H223</f>
        <v>1367884</v>
      </c>
      <c r="I182" s="36"/>
      <c r="J182" s="36">
        <f t="shared" si="58"/>
        <v>839343</v>
      </c>
      <c r="K182" s="36">
        <f>'[1]Місто'!K223</f>
        <v>6500</v>
      </c>
      <c r="L182" s="36">
        <f>'[1]Місто'!L223</f>
        <v>0</v>
      </c>
      <c r="M182" s="36">
        <f>'[1]Місто'!M223</f>
        <v>2088</v>
      </c>
      <c r="N182" s="36">
        <f>'[1]Місто'!N223</f>
        <v>832843</v>
      </c>
      <c r="O182" s="36">
        <f>'[1]Місто'!O223</f>
        <v>832843</v>
      </c>
      <c r="P182" s="52">
        <f t="shared" si="55"/>
        <v>16452038</v>
      </c>
      <c r="Q182" s="50"/>
      <c r="R182" s="56"/>
    </row>
    <row r="183" spans="1:18" ht="26.25" customHeight="1">
      <c r="A183" s="67" t="s">
        <v>383</v>
      </c>
      <c r="B183" s="37">
        <v>110204</v>
      </c>
      <c r="C183" s="67" t="s">
        <v>828</v>
      </c>
      <c r="D183" s="62" t="s">
        <v>215</v>
      </c>
      <c r="E183" s="36">
        <f>'[1]Місто'!E224</f>
        <v>10404018</v>
      </c>
      <c r="F183" s="36">
        <f>'[1]Місто'!F224</f>
        <v>10404018</v>
      </c>
      <c r="G183" s="36">
        <f>'[1]Місто'!G224</f>
        <v>5056739</v>
      </c>
      <c r="H183" s="36">
        <f>'[1]Місто'!H224</f>
        <v>2594212</v>
      </c>
      <c r="I183" s="36"/>
      <c r="J183" s="36">
        <f t="shared" si="58"/>
        <v>4030839</v>
      </c>
      <c r="K183" s="36">
        <f>'[1]Місто'!K224</f>
        <v>1611562</v>
      </c>
      <c r="L183" s="36">
        <f>'[1]Місто'!L224</f>
        <v>482944</v>
      </c>
      <c r="M183" s="36">
        <f>'[1]Місто'!M224</f>
        <v>330026</v>
      </c>
      <c r="N183" s="36">
        <f>'[1]Місто'!N224</f>
        <v>2419277</v>
      </c>
      <c r="O183" s="36">
        <f>'[1]Місто'!O224</f>
        <v>2401277</v>
      </c>
      <c r="P183" s="52">
        <f t="shared" si="55"/>
        <v>14434857</v>
      </c>
      <c r="Q183" s="50"/>
      <c r="R183" s="56"/>
    </row>
    <row r="184" spans="1:18" ht="12.75">
      <c r="A184" s="67" t="s">
        <v>491</v>
      </c>
      <c r="B184" s="37">
        <v>110205</v>
      </c>
      <c r="C184" s="67" t="s">
        <v>806</v>
      </c>
      <c r="D184" s="62" t="s">
        <v>173</v>
      </c>
      <c r="E184" s="36">
        <f>'[1]Місто'!E225</f>
        <v>46404050</v>
      </c>
      <c r="F184" s="36">
        <f>'[1]Місто'!F225</f>
        <v>46404050</v>
      </c>
      <c r="G184" s="36">
        <f>'[1]Місто'!G225</f>
        <v>32691107</v>
      </c>
      <c r="H184" s="36">
        <f>'[1]Місто'!H225</f>
        <v>1550026</v>
      </c>
      <c r="I184" s="36"/>
      <c r="J184" s="36">
        <f t="shared" si="58"/>
        <v>4111473</v>
      </c>
      <c r="K184" s="36">
        <f>'[1]Місто'!K225</f>
        <v>3700848</v>
      </c>
      <c r="L184" s="36">
        <f>'[1]Місто'!L225</f>
        <v>2222604</v>
      </c>
      <c r="M184" s="36">
        <f>'[1]Місто'!M225</f>
        <v>507275</v>
      </c>
      <c r="N184" s="36">
        <f>'[1]Місто'!N225</f>
        <v>410625</v>
      </c>
      <c r="O184" s="36">
        <f>'[1]Місто'!O225</f>
        <v>410625</v>
      </c>
      <c r="P184" s="52">
        <f t="shared" si="55"/>
        <v>50515523</v>
      </c>
      <c r="Q184" s="50"/>
      <c r="R184" s="56"/>
    </row>
    <row r="185" spans="1:18" ht="12.75">
      <c r="A185" s="67" t="s">
        <v>384</v>
      </c>
      <c r="B185" s="37" t="s">
        <v>230</v>
      </c>
      <c r="C185" s="67" t="s">
        <v>829</v>
      </c>
      <c r="D185" s="34" t="s">
        <v>231</v>
      </c>
      <c r="E185" s="36">
        <f>'[1]Місто'!E228</f>
        <v>1231380</v>
      </c>
      <c r="F185" s="36">
        <f>'[1]Місто'!F228</f>
        <v>1231380</v>
      </c>
      <c r="G185" s="36">
        <f>'[1]Місто'!G228</f>
        <v>0</v>
      </c>
      <c r="H185" s="36">
        <f>'[1]Місто'!H228</f>
        <v>0</v>
      </c>
      <c r="I185" s="36"/>
      <c r="J185" s="36">
        <f t="shared" si="58"/>
        <v>0</v>
      </c>
      <c r="K185" s="36">
        <f>'[1]Місто'!K228</f>
        <v>0</v>
      </c>
      <c r="L185" s="36">
        <f>'[1]Місто'!L228</f>
        <v>0</v>
      </c>
      <c r="M185" s="36">
        <f>'[1]Місто'!M228</f>
        <v>0</v>
      </c>
      <c r="N185" s="36">
        <f>'[1]Місто'!N228</f>
        <v>0</v>
      </c>
      <c r="O185" s="36">
        <f>'[1]Місто'!O228</f>
        <v>0</v>
      </c>
      <c r="P185" s="52">
        <f t="shared" si="55"/>
        <v>1231380</v>
      </c>
      <c r="Q185" s="50"/>
      <c r="R185" s="56"/>
    </row>
    <row r="186" spans="1:18" ht="25.5">
      <c r="A186" s="129" t="s">
        <v>758</v>
      </c>
      <c r="B186" s="129" t="s">
        <v>385</v>
      </c>
      <c r="C186" s="129"/>
      <c r="D186" s="134" t="s">
        <v>596</v>
      </c>
      <c r="E186" s="135">
        <f>E187+E188+E189+E190+E191</f>
        <v>3588008</v>
      </c>
      <c r="F186" s="135">
        <f>F187+F188+F189+F190+F191</f>
        <v>3588008</v>
      </c>
      <c r="G186" s="135">
        <f>G187+G188+G189+G190+G191</f>
        <v>1322774</v>
      </c>
      <c r="H186" s="135">
        <f>H187+H188+H189+H190+H191</f>
        <v>83067</v>
      </c>
      <c r="I186" s="135"/>
      <c r="J186" s="135">
        <f t="shared" si="58"/>
        <v>51660</v>
      </c>
      <c r="K186" s="135">
        <f>K187+K188+K189+K190+K191</f>
        <v>660</v>
      </c>
      <c r="L186" s="135">
        <f>L187+L188+L189+L190+L191</f>
        <v>0</v>
      </c>
      <c r="M186" s="135">
        <f>M187+M188+M189+M190+M191</f>
        <v>60</v>
      </c>
      <c r="N186" s="135">
        <f>N187+N188+N189+N190+N191</f>
        <v>51000</v>
      </c>
      <c r="O186" s="135">
        <f>O187+O188+O189+O190+O191</f>
        <v>51000</v>
      </c>
      <c r="P186" s="136">
        <f t="shared" si="55"/>
        <v>3639668</v>
      </c>
      <c r="Q186" s="50"/>
      <c r="R186" s="56"/>
    </row>
    <row r="187" spans="1:19" ht="25.5">
      <c r="A187" s="67" t="s">
        <v>759</v>
      </c>
      <c r="B187" s="37">
        <v>110502</v>
      </c>
      <c r="C187" s="67" t="s">
        <v>830</v>
      </c>
      <c r="D187" s="34" t="s">
        <v>386</v>
      </c>
      <c r="E187" s="36">
        <f>F187</f>
        <v>1235562</v>
      </c>
      <c r="F187" s="36">
        <f>1178562+32400+24600</f>
        <v>1235562</v>
      </c>
      <c r="G187" s="69">
        <f>656095+18100</f>
        <v>674195</v>
      </c>
      <c r="H187" s="69">
        <v>35930</v>
      </c>
      <c r="I187" s="69"/>
      <c r="J187" s="162">
        <f aca="true" t="shared" si="60" ref="J187:J193">K187+N187</f>
        <v>33000</v>
      </c>
      <c r="K187" s="162"/>
      <c r="L187" s="162">
        <f>'[1]Місто'!L229</f>
        <v>0</v>
      </c>
      <c r="M187" s="162"/>
      <c r="N187" s="69">
        <f>O187</f>
        <v>33000</v>
      </c>
      <c r="O187" s="35">
        <f>'[1]Місто'!$O$229-O190</f>
        <v>33000</v>
      </c>
      <c r="P187" s="52">
        <f t="shared" si="55"/>
        <v>1268562</v>
      </c>
      <c r="Q187" s="50"/>
      <c r="R187" s="56"/>
      <c r="S187" s="56"/>
    </row>
    <row r="188" spans="1:18" ht="12.75">
      <c r="A188" s="67" t="s">
        <v>760</v>
      </c>
      <c r="B188" s="67" t="s">
        <v>385</v>
      </c>
      <c r="C188" s="67" t="s">
        <v>830</v>
      </c>
      <c r="D188" s="62" t="s">
        <v>695</v>
      </c>
      <c r="E188" s="69">
        <f>F188</f>
        <v>192873</v>
      </c>
      <c r="F188" s="69">
        <f>190073+2800</f>
        <v>192873</v>
      </c>
      <c r="G188" s="69">
        <f>141032+2100</f>
        <v>143132</v>
      </c>
      <c r="H188" s="69"/>
      <c r="I188" s="69"/>
      <c r="J188" s="36">
        <f t="shared" si="60"/>
        <v>0</v>
      </c>
      <c r="K188" s="69"/>
      <c r="L188" s="36"/>
      <c r="M188" s="36"/>
      <c r="N188" s="35"/>
      <c r="O188" s="35"/>
      <c r="P188" s="52">
        <f>E188+J188</f>
        <v>192873</v>
      </c>
      <c r="Q188" s="50"/>
      <c r="R188" s="56"/>
    </row>
    <row r="189" spans="1:18" ht="12.75">
      <c r="A189" s="67" t="s">
        <v>761</v>
      </c>
      <c r="B189" s="67" t="s">
        <v>385</v>
      </c>
      <c r="C189" s="67" t="s">
        <v>830</v>
      </c>
      <c r="D189" s="34" t="s">
        <v>387</v>
      </c>
      <c r="E189" s="69">
        <f>F189</f>
        <v>1195051</v>
      </c>
      <c r="F189" s="69">
        <v>1195051</v>
      </c>
      <c r="G189" s="69">
        <v>140900</v>
      </c>
      <c r="H189" s="69"/>
      <c r="I189" s="69"/>
      <c r="J189" s="36">
        <f t="shared" si="60"/>
        <v>0</v>
      </c>
      <c r="K189" s="69"/>
      <c r="L189" s="36"/>
      <c r="M189" s="36"/>
      <c r="N189" s="35">
        <f>O189</f>
        <v>0</v>
      </c>
      <c r="O189" s="35"/>
      <c r="P189" s="52">
        <f t="shared" si="55"/>
        <v>1195051</v>
      </c>
      <c r="Q189" s="50"/>
      <c r="R189" s="56"/>
    </row>
    <row r="190" spans="1:18" ht="38.25">
      <c r="A190" s="67" t="s">
        <v>762</v>
      </c>
      <c r="B190" s="67" t="s">
        <v>385</v>
      </c>
      <c r="C190" s="67" t="s">
        <v>830</v>
      </c>
      <c r="D190" s="34" t="s">
        <v>388</v>
      </c>
      <c r="E190" s="69">
        <f>F190</f>
        <v>964522</v>
      </c>
      <c r="F190" s="69">
        <v>964522</v>
      </c>
      <c r="G190" s="69">
        <v>364547</v>
      </c>
      <c r="H190" s="69">
        <v>47137</v>
      </c>
      <c r="I190" s="69"/>
      <c r="J190" s="36">
        <f t="shared" si="60"/>
        <v>18660</v>
      </c>
      <c r="K190" s="69">
        <v>660</v>
      </c>
      <c r="L190" s="36"/>
      <c r="M190" s="36">
        <v>60</v>
      </c>
      <c r="N190" s="35">
        <f>O190</f>
        <v>18000</v>
      </c>
      <c r="O190" s="35">
        <v>18000</v>
      </c>
      <c r="P190" s="52">
        <f t="shared" si="55"/>
        <v>983182</v>
      </c>
      <c r="Q190" s="50"/>
      <c r="R190" s="56"/>
    </row>
    <row r="191" spans="1:18" ht="25.5" hidden="1">
      <c r="A191" s="67" t="s">
        <v>763</v>
      </c>
      <c r="B191" s="67" t="s">
        <v>385</v>
      </c>
      <c r="C191" s="67"/>
      <c r="D191" s="34" t="s">
        <v>389</v>
      </c>
      <c r="E191" s="36"/>
      <c r="F191" s="36"/>
      <c r="G191" s="36"/>
      <c r="H191" s="36"/>
      <c r="I191" s="36"/>
      <c r="J191" s="36">
        <f t="shared" si="60"/>
        <v>0</v>
      </c>
      <c r="K191" s="36"/>
      <c r="L191" s="36"/>
      <c r="M191" s="36"/>
      <c r="N191" s="36"/>
      <c r="O191" s="36"/>
      <c r="P191" s="52">
        <f t="shared" si="55"/>
        <v>0</v>
      </c>
      <c r="Q191" s="50"/>
      <c r="R191" s="56"/>
    </row>
    <row r="192" spans="1:18" ht="12.75">
      <c r="A192" s="173" t="s">
        <v>11</v>
      </c>
      <c r="B192" s="173" t="s">
        <v>854</v>
      </c>
      <c r="C192" s="173"/>
      <c r="D192" s="177" t="s">
        <v>856</v>
      </c>
      <c r="E192" s="175">
        <f>E193</f>
        <v>0</v>
      </c>
      <c r="F192" s="175">
        <f aca="true" t="shared" si="61" ref="F192:P192">F193</f>
        <v>0</v>
      </c>
      <c r="G192" s="175">
        <f t="shared" si="61"/>
        <v>0</v>
      </c>
      <c r="H192" s="175">
        <f t="shared" si="61"/>
        <v>0</v>
      </c>
      <c r="I192" s="175">
        <f t="shared" si="61"/>
        <v>0</v>
      </c>
      <c r="J192" s="175">
        <f t="shared" si="61"/>
        <v>172519</v>
      </c>
      <c r="K192" s="175">
        <f t="shared" si="61"/>
        <v>0</v>
      </c>
      <c r="L192" s="175">
        <f t="shared" si="61"/>
        <v>0</v>
      </c>
      <c r="M192" s="175">
        <f t="shared" si="61"/>
        <v>0</v>
      </c>
      <c r="N192" s="175">
        <f t="shared" si="61"/>
        <v>172519</v>
      </c>
      <c r="O192" s="175">
        <f t="shared" si="61"/>
        <v>172519</v>
      </c>
      <c r="P192" s="175">
        <f t="shared" si="61"/>
        <v>172519</v>
      </c>
      <c r="Q192" s="50"/>
      <c r="R192" s="56"/>
    </row>
    <row r="193" spans="1:18" s="51" customFormat="1" ht="25.5">
      <c r="A193" s="67" t="s">
        <v>390</v>
      </c>
      <c r="B193" s="37" t="s">
        <v>210</v>
      </c>
      <c r="C193" s="67" t="s">
        <v>801</v>
      </c>
      <c r="D193" s="62" t="s">
        <v>309</v>
      </c>
      <c r="E193" s="36">
        <f>'[1]Місто'!E231</f>
        <v>0</v>
      </c>
      <c r="F193" s="36">
        <f>'[1]Місто'!F231</f>
        <v>0</v>
      </c>
      <c r="G193" s="36">
        <f>'[1]Місто'!G231</f>
        <v>0</v>
      </c>
      <c r="H193" s="36">
        <f>'[1]Місто'!H231</f>
        <v>0</v>
      </c>
      <c r="I193" s="36"/>
      <c r="J193" s="36">
        <f t="shared" si="60"/>
        <v>172519</v>
      </c>
      <c r="K193" s="36">
        <f>'[1]Місто'!K231</f>
        <v>0</v>
      </c>
      <c r="L193" s="36">
        <f>'[1]Місто'!L231</f>
        <v>0</v>
      </c>
      <c r="M193" s="36">
        <f>'[1]Місто'!M231</f>
        <v>0</v>
      </c>
      <c r="N193" s="36">
        <f>'[1]Місто'!N231</f>
        <v>172519</v>
      </c>
      <c r="O193" s="36">
        <f>'[1]Місто'!O231</f>
        <v>172519</v>
      </c>
      <c r="P193" s="52">
        <f t="shared" si="55"/>
        <v>172519</v>
      </c>
      <c r="Q193" s="50"/>
      <c r="R193" s="50"/>
    </row>
    <row r="194" spans="1:18" s="51" customFormat="1" ht="25.5" hidden="1">
      <c r="A194" s="83" t="s">
        <v>682</v>
      </c>
      <c r="B194" s="83" t="s">
        <v>679</v>
      </c>
      <c r="C194" s="83"/>
      <c r="D194" s="87" t="s">
        <v>680</v>
      </c>
      <c r="E194" s="48">
        <f>E195</f>
        <v>0</v>
      </c>
      <c r="F194" s="48">
        <f>F195</f>
        <v>0</v>
      </c>
      <c r="G194" s="48">
        <f aca="true" t="shared" si="62" ref="G194:P194">G195</f>
        <v>0</v>
      </c>
      <c r="H194" s="48">
        <f t="shared" si="62"/>
        <v>0</v>
      </c>
      <c r="I194" s="48"/>
      <c r="J194" s="48">
        <f t="shared" si="62"/>
        <v>0</v>
      </c>
      <c r="K194" s="48">
        <f t="shared" si="62"/>
        <v>0</v>
      </c>
      <c r="L194" s="48">
        <f t="shared" si="62"/>
        <v>0</v>
      </c>
      <c r="M194" s="48">
        <f t="shared" si="62"/>
        <v>0</v>
      </c>
      <c r="N194" s="48">
        <f t="shared" si="62"/>
        <v>0</v>
      </c>
      <c r="O194" s="48">
        <f t="shared" si="62"/>
        <v>0</v>
      </c>
      <c r="P194" s="48">
        <f t="shared" si="62"/>
        <v>0</v>
      </c>
      <c r="Q194" s="50"/>
      <c r="R194" s="50"/>
    </row>
    <row r="195" spans="1:18" s="51" customFormat="1" ht="25.5" hidden="1">
      <c r="A195" s="67" t="s">
        <v>129</v>
      </c>
      <c r="B195" s="67" t="s">
        <v>155</v>
      </c>
      <c r="C195" s="67"/>
      <c r="D195" s="62" t="s">
        <v>681</v>
      </c>
      <c r="E195" s="36">
        <f>'[1]Місто'!E239</f>
        <v>0</v>
      </c>
      <c r="F195" s="36">
        <f>'[1]Місто'!F239</f>
        <v>0</v>
      </c>
      <c r="G195" s="36">
        <f>'[1]Місто'!G239</f>
        <v>0</v>
      </c>
      <c r="H195" s="36">
        <f>'[1]Місто'!H239</f>
        <v>0</v>
      </c>
      <c r="I195" s="36"/>
      <c r="J195" s="36">
        <f>'[1]Місто'!J239</f>
        <v>0</v>
      </c>
      <c r="K195" s="36">
        <f>'[1]Місто'!K239</f>
        <v>0</v>
      </c>
      <c r="L195" s="36">
        <f>'[1]Місто'!L239</f>
        <v>0</v>
      </c>
      <c r="M195" s="36">
        <f>'[1]Місто'!M239</f>
        <v>0</v>
      </c>
      <c r="N195" s="36">
        <f>'[1]Місто'!N239</f>
        <v>0</v>
      </c>
      <c r="O195" s="36">
        <f>'[1]Місто'!O239</f>
        <v>0</v>
      </c>
      <c r="P195" s="52">
        <f t="shared" si="55"/>
        <v>0</v>
      </c>
      <c r="Q195" s="50"/>
      <c r="R195" s="50"/>
    </row>
    <row r="196" spans="1:18" ht="38.25">
      <c r="A196" s="83" t="s">
        <v>391</v>
      </c>
      <c r="B196" s="83" t="s">
        <v>295</v>
      </c>
      <c r="C196" s="83"/>
      <c r="D196" s="87" t="s">
        <v>278</v>
      </c>
      <c r="E196" s="48">
        <f>E197</f>
        <v>4091093</v>
      </c>
      <c r="F196" s="48">
        <f>F197</f>
        <v>4091093</v>
      </c>
      <c r="G196" s="48">
        <f aca="true" t="shared" si="63" ref="G196:O196">G197</f>
        <v>1858152</v>
      </c>
      <c r="H196" s="48">
        <f t="shared" si="63"/>
        <v>94531</v>
      </c>
      <c r="I196" s="48"/>
      <c r="J196" s="48">
        <f t="shared" si="63"/>
        <v>1261552</v>
      </c>
      <c r="K196" s="48">
        <f t="shared" si="63"/>
        <v>0</v>
      </c>
      <c r="L196" s="48">
        <f t="shared" si="63"/>
        <v>0</v>
      </c>
      <c r="M196" s="48">
        <f t="shared" si="63"/>
        <v>0</v>
      </c>
      <c r="N196" s="48">
        <f t="shared" si="63"/>
        <v>1261552</v>
      </c>
      <c r="O196" s="48">
        <f t="shared" si="63"/>
        <v>1261552</v>
      </c>
      <c r="P196" s="49">
        <f aca="true" t="shared" si="64" ref="P196:P205">E196+J196</f>
        <v>5352645</v>
      </c>
      <c r="Q196" s="50">
        <f>P196-'[1]Місто'!$P$240</f>
        <v>0</v>
      </c>
      <c r="R196" s="56"/>
    </row>
    <row r="197" spans="1:18" ht="38.25">
      <c r="A197" s="78" t="s">
        <v>392</v>
      </c>
      <c r="B197" s="40"/>
      <c r="C197" s="40"/>
      <c r="D197" s="65" t="s">
        <v>278</v>
      </c>
      <c r="E197" s="35">
        <f>E198+E200+E202+E204</f>
        <v>4091093</v>
      </c>
      <c r="F197" s="35">
        <f aca="true" t="shared" si="65" ref="F197:P197">F198+F200+F202+F204</f>
        <v>4091093</v>
      </c>
      <c r="G197" s="35">
        <f t="shared" si="65"/>
        <v>1858152</v>
      </c>
      <c r="H197" s="35">
        <f t="shared" si="65"/>
        <v>94531</v>
      </c>
      <c r="I197" s="35">
        <f t="shared" si="65"/>
        <v>0</v>
      </c>
      <c r="J197" s="35">
        <f t="shared" si="65"/>
        <v>1261552</v>
      </c>
      <c r="K197" s="35">
        <f t="shared" si="65"/>
        <v>0</v>
      </c>
      <c r="L197" s="35">
        <f t="shared" si="65"/>
        <v>0</v>
      </c>
      <c r="M197" s="35">
        <f t="shared" si="65"/>
        <v>0</v>
      </c>
      <c r="N197" s="35">
        <f t="shared" si="65"/>
        <v>1261552</v>
      </c>
      <c r="O197" s="35">
        <f t="shared" si="65"/>
        <v>1261552</v>
      </c>
      <c r="P197" s="35">
        <f t="shared" si="65"/>
        <v>5352645</v>
      </c>
      <c r="Q197" s="50"/>
      <c r="R197" s="56"/>
    </row>
    <row r="198" spans="1:18" ht="12.75">
      <c r="A198" s="173" t="s">
        <v>40</v>
      </c>
      <c r="B198" s="172" t="s">
        <v>26</v>
      </c>
      <c r="C198" s="172"/>
      <c r="D198" s="191" t="s">
        <v>28</v>
      </c>
      <c r="E198" s="187">
        <f>E199</f>
        <v>2900545</v>
      </c>
      <c r="F198" s="187">
        <f aca="true" t="shared" si="66" ref="F198:P198">F199</f>
        <v>2900545</v>
      </c>
      <c r="G198" s="187">
        <f t="shared" si="66"/>
        <v>1858152</v>
      </c>
      <c r="H198" s="187">
        <f t="shared" si="66"/>
        <v>94531</v>
      </c>
      <c r="I198" s="187">
        <f t="shared" si="66"/>
        <v>0</v>
      </c>
      <c r="J198" s="187">
        <f t="shared" si="66"/>
        <v>0</v>
      </c>
      <c r="K198" s="187">
        <f t="shared" si="66"/>
        <v>0</v>
      </c>
      <c r="L198" s="187">
        <f t="shared" si="66"/>
        <v>0</v>
      </c>
      <c r="M198" s="187">
        <f t="shared" si="66"/>
        <v>0</v>
      </c>
      <c r="N198" s="187">
        <f t="shared" si="66"/>
        <v>0</v>
      </c>
      <c r="O198" s="187">
        <f t="shared" si="66"/>
        <v>0</v>
      </c>
      <c r="P198" s="187">
        <f t="shared" si="66"/>
        <v>2900545</v>
      </c>
      <c r="Q198" s="50"/>
      <c r="R198" s="56"/>
    </row>
    <row r="199" spans="1:18" ht="39.75" customHeight="1">
      <c r="A199" s="67" t="s">
        <v>130</v>
      </c>
      <c r="B199" s="37" t="s">
        <v>155</v>
      </c>
      <c r="C199" s="67" t="s">
        <v>799</v>
      </c>
      <c r="D199" s="68" t="s">
        <v>462</v>
      </c>
      <c r="E199" s="36">
        <f>'[1]Місто'!E242</f>
        <v>2900545</v>
      </c>
      <c r="F199" s="36">
        <f>'[1]Місто'!F242</f>
        <v>2900545</v>
      </c>
      <c r="G199" s="36">
        <f>'[1]Місто'!G242</f>
        <v>1858152</v>
      </c>
      <c r="H199" s="36">
        <f>'[1]Місто'!H242</f>
        <v>94531</v>
      </c>
      <c r="I199" s="36"/>
      <c r="J199" s="36">
        <f>K199+N199</f>
        <v>0</v>
      </c>
      <c r="K199" s="36">
        <f>'[1]Місто'!K242</f>
        <v>0</v>
      </c>
      <c r="L199" s="36">
        <f>'[1]Місто'!L242</f>
        <v>0</v>
      </c>
      <c r="M199" s="36">
        <f>'[1]Місто'!M242</f>
        <v>0</v>
      </c>
      <c r="N199" s="36">
        <f>'[1]Місто'!N242</f>
        <v>0</v>
      </c>
      <c r="O199" s="36">
        <f>'[1]Місто'!O242</f>
        <v>0</v>
      </c>
      <c r="P199" s="52">
        <f t="shared" si="64"/>
        <v>2900545</v>
      </c>
      <c r="Q199" s="50"/>
      <c r="R199" s="56"/>
    </row>
    <row r="200" spans="1:18" ht="12.75">
      <c r="A200" s="173" t="s">
        <v>12</v>
      </c>
      <c r="B200" s="173" t="s">
        <v>854</v>
      </c>
      <c r="C200" s="173"/>
      <c r="D200" s="174" t="s">
        <v>856</v>
      </c>
      <c r="E200" s="175">
        <f>E201</f>
        <v>0</v>
      </c>
      <c r="F200" s="175">
        <f aca="true" t="shared" si="67" ref="F200:P200">F201</f>
        <v>0</v>
      </c>
      <c r="G200" s="175">
        <f t="shared" si="67"/>
        <v>0</v>
      </c>
      <c r="H200" s="175">
        <f t="shared" si="67"/>
        <v>0</v>
      </c>
      <c r="I200" s="175">
        <f t="shared" si="67"/>
        <v>0</v>
      </c>
      <c r="J200" s="175">
        <f t="shared" si="67"/>
        <v>1261552</v>
      </c>
      <c r="K200" s="175">
        <f t="shared" si="67"/>
        <v>0</v>
      </c>
      <c r="L200" s="175">
        <f t="shared" si="67"/>
        <v>0</v>
      </c>
      <c r="M200" s="175">
        <f t="shared" si="67"/>
        <v>0</v>
      </c>
      <c r="N200" s="175">
        <f t="shared" si="67"/>
        <v>1261552</v>
      </c>
      <c r="O200" s="175">
        <f t="shared" si="67"/>
        <v>1261552</v>
      </c>
      <c r="P200" s="175">
        <f t="shared" si="67"/>
        <v>1261552</v>
      </c>
      <c r="Q200" s="50"/>
      <c r="R200" s="56"/>
    </row>
    <row r="201" spans="1:18" ht="25.5">
      <c r="A201" s="122" t="s">
        <v>489</v>
      </c>
      <c r="B201" s="122" t="s">
        <v>210</v>
      </c>
      <c r="C201" s="67" t="s">
        <v>801</v>
      </c>
      <c r="D201" s="123" t="s">
        <v>309</v>
      </c>
      <c r="E201" s="36"/>
      <c r="F201" s="36"/>
      <c r="G201" s="36"/>
      <c r="H201" s="36"/>
      <c r="I201" s="36"/>
      <c r="J201" s="36">
        <f>K201+N201</f>
        <v>1261552</v>
      </c>
      <c r="K201" s="36"/>
      <c r="L201" s="36"/>
      <c r="M201" s="36"/>
      <c r="N201" s="36">
        <f>'[1]Місто'!N244</f>
        <v>1261552</v>
      </c>
      <c r="O201" s="36">
        <f>'[1]Місто'!O244</f>
        <v>1261552</v>
      </c>
      <c r="P201" s="52">
        <f t="shared" si="64"/>
        <v>1261552</v>
      </c>
      <c r="Q201" s="50"/>
      <c r="R201" s="56"/>
    </row>
    <row r="202" spans="1:18" ht="25.5">
      <c r="A202" s="173" t="s">
        <v>13</v>
      </c>
      <c r="B202" s="173" t="s">
        <v>842</v>
      </c>
      <c r="C202" s="173"/>
      <c r="D202" s="177" t="s">
        <v>844</v>
      </c>
      <c r="E202" s="175">
        <f>E203</f>
        <v>624000</v>
      </c>
      <c r="F202" s="175">
        <f aca="true" t="shared" si="68" ref="F202:P202">F203</f>
        <v>624000</v>
      </c>
      <c r="G202" s="175">
        <f t="shared" si="68"/>
        <v>0</v>
      </c>
      <c r="H202" s="175">
        <f t="shared" si="68"/>
        <v>0</v>
      </c>
      <c r="I202" s="175">
        <f t="shared" si="68"/>
        <v>0</v>
      </c>
      <c r="J202" s="175">
        <f t="shared" si="68"/>
        <v>0</v>
      </c>
      <c r="K202" s="175">
        <f t="shared" si="68"/>
        <v>0</v>
      </c>
      <c r="L202" s="175">
        <f t="shared" si="68"/>
        <v>0</v>
      </c>
      <c r="M202" s="175">
        <f t="shared" si="68"/>
        <v>0</v>
      </c>
      <c r="N202" s="175">
        <f t="shared" si="68"/>
        <v>0</v>
      </c>
      <c r="O202" s="175">
        <f t="shared" si="68"/>
        <v>0</v>
      </c>
      <c r="P202" s="175">
        <f t="shared" si="68"/>
        <v>624000</v>
      </c>
      <c r="Q202" s="50"/>
      <c r="R202" s="56"/>
    </row>
    <row r="203" spans="1:18" ht="25.5">
      <c r="A203" s="67" t="s">
        <v>764</v>
      </c>
      <c r="B203" s="67" t="s">
        <v>488</v>
      </c>
      <c r="C203" s="67" t="s">
        <v>810</v>
      </c>
      <c r="D203" s="123" t="s">
        <v>694</v>
      </c>
      <c r="E203" s="36">
        <f>'[1]Місто'!E246</f>
        <v>624000</v>
      </c>
      <c r="F203" s="36">
        <f>'[1]Місто'!F246</f>
        <v>624000</v>
      </c>
      <c r="G203" s="36"/>
      <c r="H203" s="36"/>
      <c r="I203" s="36"/>
      <c r="J203" s="36"/>
      <c r="K203" s="36"/>
      <c r="L203" s="36"/>
      <c r="M203" s="36"/>
      <c r="N203" s="36"/>
      <c r="O203" s="36"/>
      <c r="P203" s="52">
        <f t="shared" si="64"/>
        <v>624000</v>
      </c>
      <c r="Q203" s="50"/>
      <c r="R203" s="56"/>
    </row>
    <row r="204" spans="1:18" ht="25.5">
      <c r="A204" s="173" t="s">
        <v>41</v>
      </c>
      <c r="B204" s="173" t="s">
        <v>860</v>
      </c>
      <c r="C204" s="173"/>
      <c r="D204" s="177" t="s">
        <v>861</v>
      </c>
      <c r="E204" s="175">
        <f>E205</f>
        <v>566548</v>
      </c>
      <c r="F204" s="175">
        <f aca="true" t="shared" si="69" ref="F204:P204">F205</f>
        <v>566548</v>
      </c>
      <c r="G204" s="175">
        <f t="shared" si="69"/>
        <v>0</v>
      </c>
      <c r="H204" s="175">
        <f t="shared" si="69"/>
        <v>0</v>
      </c>
      <c r="I204" s="175">
        <f t="shared" si="69"/>
        <v>0</v>
      </c>
      <c r="J204" s="175">
        <f t="shared" si="69"/>
        <v>0</v>
      </c>
      <c r="K204" s="175">
        <f t="shared" si="69"/>
        <v>0</v>
      </c>
      <c r="L204" s="175">
        <f t="shared" si="69"/>
        <v>0</v>
      </c>
      <c r="M204" s="175">
        <f t="shared" si="69"/>
        <v>0</v>
      </c>
      <c r="N204" s="175">
        <f t="shared" si="69"/>
        <v>0</v>
      </c>
      <c r="O204" s="175">
        <f t="shared" si="69"/>
        <v>0</v>
      </c>
      <c r="P204" s="175">
        <f t="shared" si="69"/>
        <v>566548</v>
      </c>
      <c r="Q204" s="50"/>
      <c r="R204" s="56"/>
    </row>
    <row r="205" spans="1:18" ht="12.75">
      <c r="A205" s="129" t="s">
        <v>601</v>
      </c>
      <c r="B205" s="129" t="s">
        <v>176</v>
      </c>
      <c r="C205" s="129"/>
      <c r="D205" s="134" t="s">
        <v>597</v>
      </c>
      <c r="E205" s="135">
        <f>E206</f>
        <v>566548</v>
      </c>
      <c r="F205" s="135">
        <f>F206</f>
        <v>566548</v>
      </c>
      <c r="G205" s="135"/>
      <c r="H205" s="135"/>
      <c r="I205" s="135"/>
      <c r="J205" s="135"/>
      <c r="K205" s="135"/>
      <c r="L205" s="135"/>
      <c r="M205" s="135"/>
      <c r="N205" s="135"/>
      <c r="O205" s="135"/>
      <c r="P205" s="136">
        <f t="shared" si="64"/>
        <v>566548</v>
      </c>
      <c r="Q205" s="50"/>
      <c r="R205" s="56"/>
    </row>
    <row r="206" spans="1:18" ht="51">
      <c r="A206" s="67" t="s">
        <v>545</v>
      </c>
      <c r="B206" s="37" t="s">
        <v>176</v>
      </c>
      <c r="C206" s="67" t="s">
        <v>802</v>
      </c>
      <c r="D206" s="68" t="s">
        <v>313</v>
      </c>
      <c r="E206" s="36">
        <f>'[1]Місто'!E251</f>
        <v>566548</v>
      </c>
      <c r="F206" s="36">
        <f>'[1]Місто'!F251</f>
        <v>566548</v>
      </c>
      <c r="G206" s="36"/>
      <c r="H206" s="36"/>
      <c r="I206" s="36"/>
      <c r="J206" s="36"/>
      <c r="K206" s="36"/>
      <c r="L206" s="36"/>
      <c r="M206" s="36"/>
      <c r="N206" s="36"/>
      <c r="O206" s="36"/>
      <c r="P206" s="52">
        <f>E206+J206</f>
        <v>566548</v>
      </c>
      <c r="Q206" s="50"/>
      <c r="R206" s="56"/>
    </row>
    <row r="207" spans="1:18" ht="37.5" customHeight="1">
      <c r="A207" s="115" t="s">
        <v>393</v>
      </c>
      <c r="B207" s="115" t="s">
        <v>293</v>
      </c>
      <c r="C207" s="115"/>
      <c r="D207" s="87" t="s">
        <v>486</v>
      </c>
      <c r="E207" s="128">
        <f>E208</f>
        <v>230554766</v>
      </c>
      <c r="F207" s="128">
        <f>F208</f>
        <v>230554766</v>
      </c>
      <c r="G207" s="128">
        <f aca="true" t="shared" si="70" ref="G207:M207">G208</f>
        <v>2825824</v>
      </c>
      <c r="H207" s="128">
        <f t="shared" si="70"/>
        <v>250944</v>
      </c>
      <c r="I207" s="128">
        <f t="shared" si="70"/>
        <v>0</v>
      </c>
      <c r="J207" s="128">
        <f>J208</f>
        <v>399514669</v>
      </c>
      <c r="K207" s="128">
        <f t="shared" si="70"/>
        <v>372678</v>
      </c>
      <c r="L207" s="128">
        <f t="shared" si="70"/>
        <v>0</v>
      </c>
      <c r="M207" s="128">
        <f t="shared" si="70"/>
        <v>0</v>
      </c>
      <c r="N207" s="128">
        <f>N208</f>
        <v>399141991</v>
      </c>
      <c r="O207" s="128">
        <f>O208</f>
        <v>398277799</v>
      </c>
      <c r="P207" s="128">
        <f>E207+J207</f>
        <v>630069435</v>
      </c>
      <c r="Q207" s="50">
        <f>P207-'[1]Місто'!$P$253</f>
        <v>0</v>
      </c>
      <c r="R207" s="56"/>
    </row>
    <row r="208" spans="1:18" ht="24.75" customHeight="1">
      <c r="A208" s="78" t="s">
        <v>394</v>
      </c>
      <c r="B208" s="40"/>
      <c r="C208" s="40"/>
      <c r="D208" s="127" t="s">
        <v>486</v>
      </c>
      <c r="E208" s="36">
        <f>E209+E211+E215+E224+E228+E230+E232+E234+E236</f>
        <v>230554766</v>
      </c>
      <c r="F208" s="36">
        <f aca="true" t="shared" si="71" ref="F208:P208">F209+F211+F215+F224+F228+F230+F232+F234+F236</f>
        <v>230554766</v>
      </c>
      <c r="G208" s="36">
        <f t="shared" si="71"/>
        <v>2825824</v>
      </c>
      <c r="H208" s="36">
        <f t="shared" si="71"/>
        <v>250944</v>
      </c>
      <c r="I208" s="36">
        <f t="shared" si="71"/>
        <v>0</v>
      </c>
      <c r="J208" s="36">
        <f t="shared" si="71"/>
        <v>399514669</v>
      </c>
      <c r="K208" s="36">
        <f t="shared" si="71"/>
        <v>372678</v>
      </c>
      <c r="L208" s="36">
        <f t="shared" si="71"/>
        <v>0</v>
      </c>
      <c r="M208" s="36">
        <f t="shared" si="71"/>
        <v>0</v>
      </c>
      <c r="N208" s="36">
        <f t="shared" si="71"/>
        <v>399141991</v>
      </c>
      <c r="O208" s="36">
        <f t="shared" si="71"/>
        <v>398277799</v>
      </c>
      <c r="P208" s="36">
        <f t="shared" si="71"/>
        <v>630069435</v>
      </c>
      <c r="Q208" s="50"/>
      <c r="R208" s="56"/>
    </row>
    <row r="209" spans="1:18" ht="12.75">
      <c r="A209" s="173" t="s">
        <v>42</v>
      </c>
      <c r="B209" s="172" t="s">
        <v>26</v>
      </c>
      <c r="C209" s="172"/>
      <c r="D209" s="186" t="s">
        <v>28</v>
      </c>
      <c r="E209" s="175">
        <f>E210</f>
        <v>4510314</v>
      </c>
      <c r="F209" s="175">
        <f aca="true" t="shared" si="72" ref="F209:P209">F210</f>
        <v>4510314</v>
      </c>
      <c r="G209" s="175">
        <f t="shared" si="72"/>
        <v>2825824</v>
      </c>
      <c r="H209" s="175">
        <f t="shared" si="72"/>
        <v>250944</v>
      </c>
      <c r="I209" s="175">
        <f t="shared" si="72"/>
        <v>0</v>
      </c>
      <c r="J209" s="175">
        <f t="shared" si="72"/>
        <v>0</v>
      </c>
      <c r="K209" s="175">
        <f t="shared" si="72"/>
        <v>0</v>
      </c>
      <c r="L209" s="175">
        <f t="shared" si="72"/>
        <v>0</v>
      </c>
      <c r="M209" s="175">
        <f t="shared" si="72"/>
        <v>0</v>
      </c>
      <c r="N209" s="175">
        <f t="shared" si="72"/>
        <v>0</v>
      </c>
      <c r="O209" s="175">
        <f t="shared" si="72"/>
        <v>0</v>
      </c>
      <c r="P209" s="175">
        <f t="shared" si="72"/>
        <v>4510314</v>
      </c>
      <c r="Q209" s="50"/>
      <c r="R209" s="56"/>
    </row>
    <row r="210" spans="1:18" ht="26.25" customHeight="1">
      <c r="A210" s="67" t="s">
        <v>131</v>
      </c>
      <c r="B210" s="37" t="s">
        <v>155</v>
      </c>
      <c r="C210" s="67" t="s">
        <v>799</v>
      </c>
      <c r="D210" s="68" t="s">
        <v>473</v>
      </c>
      <c r="E210" s="36">
        <f>'[1]Місто'!E255</f>
        <v>4510314</v>
      </c>
      <c r="F210" s="36">
        <f>'[1]Місто'!F255</f>
        <v>4510314</v>
      </c>
      <c r="G210" s="36">
        <f>'[1]Місто'!G255</f>
        <v>2825824</v>
      </c>
      <c r="H210" s="36">
        <f>'[1]Місто'!H255</f>
        <v>250944</v>
      </c>
      <c r="I210" s="36"/>
      <c r="J210" s="36">
        <f aca="true" t="shared" si="73" ref="J210:J242">K210+N210</f>
        <v>0</v>
      </c>
      <c r="K210" s="36">
        <f>'[1]Місто'!K255</f>
        <v>0</v>
      </c>
      <c r="L210" s="36">
        <f>'[1]Місто'!L255</f>
        <v>0</v>
      </c>
      <c r="M210" s="36">
        <f>'[1]Місто'!M255</f>
        <v>0</v>
      </c>
      <c r="N210" s="36">
        <f>'[1]Місто'!N255</f>
        <v>0</v>
      </c>
      <c r="O210" s="36">
        <f>'[1]Місто'!O255</f>
        <v>0</v>
      </c>
      <c r="P210" s="52">
        <f aca="true" t="shared" si="74" ref="P210:P242">E210+J210</f>
        <v>4510314</v>
      </c>
      <c r="Q210" s="50">
        <f>P210-'[1]Місто'!$P$255</f>
        <v>0</v>
      </c>
      <c r="R210" s="56"/>
    </row>
    <row r="211" spans="1:18" ht="26.25" customHeight="1">
      <c r="A211" s="173" t="s">
        <v>25</v>
      </c>
      <c r="B211" s="173" t="s">
        <v>848</v>
      </c>
      <c r="C211" s="173"/>
      <c r="D211" s="174" t="s">
        <v>850</v>
      </c>
      <c r="E211" s="175">
        <f>E212</f>
        <v>221900</v>
      </c>
      <c r="F211" s="175">
        <f aca="true" t="shared" si="75" ref="F211:P211">F212</f>
        <v>221900</v>
      </c>
      <c r="G211" s="175">
        <f t="shared" si="75"/>
        <v>0</v>
      </c>
      <c r="H211" s="175">
        <f t="shared" si="75"/>
        <v>0</v>
      </c>
      <c r="I211" s="175">
        <f t="shared" si="75"/>
        <v>0</v>
      </c>
      <c r="J211" s="175">
        <f t="shared" si="75"/>
        <v>0</v>
      </c>
      <c r="K211" s="175">
        <f t="shared" si="75"/>
        <v>0</v>
      </c>
      <c r="L211" s="175">
        <f t="shared" si="75"/>
        <v>0</v>
      </c>
      <c r="M211" s="175">
        <f t="shared" si="75"/>
        <v>0</v>
      </c>
      <c r="N211" s="175">
        <f t="shared" si="75"/>
        <v>0</v>
      </c>
      <c r="O211" s="175">
        <f t="shared" si="75"/>
        <v>0</v>
      </c>
      <c r="P211" s="175">
        <f t="shared" si="75"/>
        <v>221900</v>
      </c>
      <c r="Q211" s="50"/>
      <c r="R211" s="56"/>
    </row>
    <row r="212" spans="1:18" ht="26.25" customHeight="1">
      <c r="A212" s="129" t="s">
        <v>613</v>
      </c>
      <c r="B212" s="129" t="s">
        <v>168</v>
      </c>
      <c r="C212" s="129"/>
      <c r="D212" s="149" t="s">
        <v>492</v>
      </c>
      <c r="E212" s="135">
        <f>E213+E214</f>
        <v>221900</v>
      </c>
      <c r="F212" s="135">
        <f>F213+F214</f>
        <v>221900</v>
      </c>
      <c r="G212" s="135"/>
      <c r="H212" s="135"/>
      <c r="I212" s="135"/>
      <c r="J212" s="135"/>
      <c r="K212" s="135"/>
      <c r="L212" s="135"/>
      <c r="M212" s="135"/>
      <c r="N212" s="135"/>
      <c r="O212" s="135"/>
      <c r="P212" s="136">
        <f>E212+J212</f>
        <v>221900</v>
      </c>
      <c r="Q212" s="50"/>
      <c r="R212" s="56"/>
    </row>
    <row r="213" spans="1:18" ht="12.75">
      <c r="A213" s="67" t="s">
        <v>563</v>
      </c>
      <c r="B213" s="37" t="s">
        <v>168</v>
      </c>
      <c r="C213" s="67" t="s">
        <v>823</v>
      </c>
      <c r="D213" s="4" t="s">
        <v>727</v>
      </c>
      <c r="E213" s="36">
        <f>'[1]Місто'!E257</f>
        <v>221900</v>
      </c>
      <c r="F213" s="36">
        <f>'[1]Місто'!F257</f>
        <v>221900</v>
      </c>
      <c r="G213" s="36">
        <f>'[1]Місто'!G257</f>
        <v>0</v>
      </c>
      <c r="H213" s="36">
        <f>'[1]Місто'!H257</f>
        <v>0</v>
      </c>
      <c r="I213" s="36"/>
      <c r="J213" s="36">
        <f t="shared" si="73"/>
        <v>0</v>
      </c>
      <c r="K213" s="36">
        <f>'[1]Місто'!K257</f>
        <v>0</v>
      </c>
      <c r="L213" s="36">
        <f>'[1]Місто'!L257</f>
        <v>0</v>
      </c>
      <c r="M213" s="36">
        <f>'[1]Місто'!M257</f>
        <v>0</v>
      </c>
      <c r="N213" s="36">
        <f>'[1]Місто'!N257</f>
        <v>0</v>
      </c>
      <c r="O213" s="36">
        <f>'[1]Місто'!O257</f>
        <v>0</v>
      </c>
      <c r="P213" s="52">
        <f t="shared" si="74"/>
        <v>221900</v>
      </c>
      <c r="Q213" s="50">
        <f>P213+E214-'[1]Місто'!$P$257</f>
        <v>0</v>
      </c>
      <c r="R213" s="56"/>
    </row>
    <row r="214" spans="1:18" ht="42" customHeight="1" hidden="1">
      <c r="A214" s="67" t="s">
        <v>711</v>
      </c>
      <c r="B214" s="37" t="s">
        <v>168</v>
      </c>
      <c r="C214" s="37"/>
      <c r="D214" s="4" t="s">
        <v>685</v>
      </c>
      <c r="E214" s="36"/>
      <c r="F214" s="36"/>
      <c r="G214" s="36"/>
      <c r="H214" s="36"/>
      <c r="I214" s="36"/>
      <c r="J214" s="36"/>
      <c r="K214" s="36"/>
      <c r="L214" s="36"/>
      <c r="M214" s="36"/>
      <c r="N214" s="36"/>
      <c r="O214" s="36"/>
      <c r="P214" s="52">
        <f t="shared" si="74"/>
        <v>0</v>
      </c>
      <c r="Q214" s="50"/>
      <c r="R214" s="56"/>
    </row>
    <row r="215" spans="1:18" ht="12.75">
      <c r="A215" s="173" t="s">
        <v>15</v>
      </c>
      <c r="B215" s="173" t="s">
        <v>14</v>
      </c>
      <c r="C215" s="173"/>
      <c r="D215" s="191" t="s">
        <v>16</v>
      </c>
      <c r="E215" s="175">
        <f>E216+E217+E221</f>
        <v>94163126</v>
      </c>
      <c r="F215" s="175">
        <f aca="true" t="shared" si="76" ref="F215:P215">F216+F217+F221</f>
        <v>94163126</v>
      </c>
      <c r="G215" s="175">
        <f t="shared" si="76"/>
        <v>0</v>
      </c>
      <c r="H215" s="175">
        <f t="shared" si="76"/>
        <v>0</v>
      </c>
      <c r="I215" s="175">
        <f t="shared" si="76"/>
        <v>0</v>
      </c>
      <c r="J215" s="175">
        <f t="shared" si="76"/>
        <v>229080227</v>
      </c>
      <c r="K215" s="175">
        <f t="shared" si="76"/>
        <v>0</v>
      </c>
      <c r="L215" s="175">
        <f t="shared" si="76"/>
        <v>0</v>
      </c>
      <c r="M215" s="175">
        <f t="shared" si="76"/>
        <v>0</v>
      </c>
      <c r="N215" s="175">
        <f t="shared" si="76"/>
        <v>229080227</v>
      </c>
      <c r="O215" s="175">
        <f t="shared" si="76"/>
        <v>229080227</v>
      </c>
      <c r="P215" s="175">
        <f t="shared" si="76"/>
        <v>323243353</v>
      </c>
      <c r="Q215" s="50"/>
      <c r="R215" s="56"/>
    </row>
    <row r="216" spans="1:18" ht="49.5" customHeight="1">
      <c r="A216" s="173" t="s">
        <v>494</v>
      </c>
      <c r="B216" s="173" t="s">
        <v>487</v>
      </c>
      <c r="C216" s="173" t="s">
        <v>831</v>
      </c>
      <c r="D216" s="174" t="s">
        <v>495</v>
      </c>
      <c r="E216" s="175">
        <f>'[1]Місто'!E259</f>
        <v>35031682</v>
      </c>
      <c r="F216" s="175">
        <f>'[1]Місто'!F259</f>
        <v>35031682</v>
      </c>
      <c r="G216" s="175">
        <f>'[1]Місто'!G259</f>
        <v>0</v>
      </c>
      <c r="H216" s="175">
        <f>'[1]Місто'!H259</f>
        <v>0</v>
      </c>
      <c r="I216" s="175"/>
      <c r="J216" s="175">
        <f t="shared" si="73"/>
        <v>0</v>
      </c>
      <c r="K216" s="175">
        <f>'[1]Місто'!K259</f>
        <v>0</v>
      </c>
      <c r="L216" s="175">
        <f>'[1]Місто'!L259</f>
        <v>0</v>
      </c>
      <c r="M216" s="175">
        <f>'[1]Місто'!M259</f>
        <v>0</v>
      </c>
      <c r="N216" s="175">
        <f>'[1]Місто'!N259</f>
        <v>0</v>
      </c>
      <c r="O216" s="175">
        <f>'[1]Місто'!O259</f>
        <v>0</v>
      </c>
      <c r="P216" s="176">
        <f t="shared" si="74"/>
        <v>35031682</v>
      </c>
      <c r="Q216" s="50">
        <f>P216-'[1]Місто'!$P$259</f>
        <v>0</v>
      </c>
      <c r="R216" s="56"/>
    </row>
    <row r="217" spans="1:18" ht="25.5">
      <c r="A217" s="173" t="s">
        <v>17</v>
      </c>
      <c r="B217" s="173"/>
      <c r="C217" s="173"/>
      <c r="D217" s="174" t="s">
        <v>18</v>
      </c>
      <c r="E217" s="175">
        <f>E218+E220</f>
        <v>0</v>
      </c>
      <c r="F217" s="175">
        <f aca="true" t="shared" si="77" ref="F217:P217">F218+F220</f>
        <v>0</v>
      </c>
      <c r="G217" s="175">
        <f t="shared" si="77"/>
        <v>0</v>
      </c>
      <c r="H217" s="175">
        <f t="shared" si="77"/>
        <v>0</v>
      </c>
      <c r="I217" s="175">
        <f t="shared" si="77"/>
        <v>0</v>
      </c>
      <c r="J217" s="175">
        <f t="shared" si="77"/>
        <v>226996762</v>
      </c>
      <c r="K217" s="175">
        <f t="shared" si="77"/>
        <v>0</v>
      </c>
      <c r="L217" s="175">
        <f t="shared" si="77"/>
        <v>0</v>
      </c>
      <c r="M217" s="175">
        <f t="shared" si="77"/>
        <v>0</v>
      </c>
      <c r="N217" s="175">
        <f t="shared" si="77"/>
        <v>226996762</v>
      </c>
      <c r="O217" s="175">
        <f t="shared" si="77"/>
        <v>226996762</v>
      </c>
      <c r="P217" s="175">
        <f t="shared" si="77"/>
        <v>226996762</v>
      </c>
      <c r="Q217" s="50"/>
      <c r="R217" s="56"/>
    </row>
    <row r="218" spans="1:18" ht="28.5" customHeight="1">
      <c r="A218" s="67" t="s">
        <v>564</v>
      </c>
      <c r="B218" s="67" t="s">
        <v>226</v>
      </c>
      <c r="C218" s="67" t="s">
        <v>831</v>
      </c>
      <c r="D218" s="62" t="s">
        <v>496</v>
      </c>
      <c r="E218" s="36">
        <f>'[1]Місто'!E268</f>
        <v>0</v>
      </c>
      <c r="F218" s="36">
        <f>'[1]Місто'!F268</f>
        <v>0</v>
      </c>
      <c r="G218" s="36">
        <f>'[1]Місто'!G268</f>
        <v>0</v>
      </c>
      <c r="H218" s="36">
        <f>'[1]Місто'!H268</f>
        <v>0</v>
      </c>
      <c r="I218" s="36"/>
      <c r="J218" s="36">
        <f t="shared" si="73"/>
        <v>224991173</v>
      </c>
      <c r="K218" s="36">
        <f>'[1]Місто'!K268</f>
        <v>0</v>
      </c>
      <c r="L218" s="36">
        <f>'[1]Місто'!L268</f>
        <v>0</v>
      </c>
      <c r="M218" s="36">
        <f>'[1]Місто'!M268</f>
        <v>0</v>
      </c>
      <c r="N218" s="36">
        <f>'[1]Місто'!N268</f>
        <v>224991173</v>
      </c>
      <c r="O218" s="36">
        <f>'[1]Місто'!O268</f>
        <v>224991173</v>
      </c>
      <c r="P218" s="52">
        <f t="shared" si="74"/>
        <v>224991173</v>
      </c>
      <c r="Q218" s="50">
        <f>P218-'[1]Місто'!$P$268</f>
        <v>0</v>
      </c>
      <c r="R218" s="56"/>
    </row>
    <row r="219" spans="1:18" ht="39.75" customHeight="1" hidden="1">
      <c r="A219" s="67" t="s">
        <v>395</v>
      </c>
      <c r="B219" s="67" t="s">
        <v>235</v>
      </c>
      <c r="C219" s="67"/>
      <c r="D219" s="62" t="s">
        <v>396</v>
      </c>
      <c r="E219" s="36">
        <f>'[1]Місто'!E269</f>
        <v>0</v>
      </c>
      <c r="F219" s="36">
        <f>'[1]Місто'!F269</f>
        <v>0</v>
      </c>
      <c r="G219" s="36">
        <f>'[1]Місто'!G269</f>
        <v>0</v>
      </c>
      <c r="H219" s="36">
        <f>'[1]Місто'!H269</f>
        <v>0</v>
      </c>
      <c r="I219" s="36"/>
      <c r="J219" s="36"/>
      <c r="K219" s="36">
        <f>'[1]Місто'!K269</f>
        <v>0</v>
      </c>
      <c r="L219" s="36">
        <f>'[1]Місто'!L269</f>
        <v>0</v>
      </c>
      <c r="M219" s="36">
        <f>'[1]Місто'!M269</f>
        <v>0</v>
      </c>
      <c r="N219" s="36">
        <f>'[1]Місто'!N269</f>
        <v>0</v>
      </c>
      <c r="O219" s="36">
        <f>'[1]Місто'!O269</f>
        <v>0</v>
      </c>
      <c r="P219" s="52">
        <f t="shared" si="74"/>
        <v>0</v>
      </c>
      <c r="Q219" s="50">
        <f>P219-'[1]Місто'!$P$269</f>
        <v>0</v>
      </c>
      <c r="R219" s="56"/>
    </row>
    <row r="220" spans="1:18" ht="36.75" customHeight="1">
      <c r="A220" s="67" t="s">
        <v>650</v>
      </c>
      <c r="B220" s="67" t="s">
        <v>648</v>
      </c>
      <c r="C220" s="67" t="s">
        <v>831</v>
      </c>
      <c r="D220" s="62" t="s">
        <v>649</v>
      </c>
      <c r="E220" s="36"/>
      <c r="F220" s="36"/>
      <c r="G220" s="36"/>
      <c r="H220" s="36"/>
      <c r="I220" s="36"/>
      <c r="J220" s="36">
        <f t="shared" si="73"/>
        <v>2005589</v>
      </c>
      <c r="K220" s="36"/>
      <c r="L220" s="36"/>
      <c r="M220" s="36"/>
      <c r="N220" s="36">
        <f>O220</f>
        <v>2005589</v>
      </c>
      <c r="O220" s="36">
        <f>'[1]Місто'!$O$270</f>
        <v>2005589</v>
      </c>
      <c r="P220" s="52">
        <f t="shared" si="74"/>
        <v>2005589</v>
      </c>
      <c r="Q220" s="50"/>
      <c r="R220" s="56"/>
    </row>
    <row r="221" spans="1:18" ht="15" customHeight="1">
      <c r="A221" s="173" t="s">
        <v>565</v>
      </c>
      <c r="B221" s="173" t="s">
        <v>249</v>
      </c>
      <c r="C221" s="173" t="s">
        <v>832</v>
      </c>
      <c r="D221" s="177" t="s">
        <v>251</v>
      </c>
      <c r="E221" s="175">
        <f>'[1]Місто'!E273</f>
        <v>59131444</v>
      </c>
      <c r="F221" s="175">
        <f>'[1]Місто'!F273</f>
        <v>59131444</v>
      </c>
      <c r="G221" s="175">
        <f>'[1]Місто'!G273</f>
        <v>0</v>
      </c>
      <c r="H221" s="175">
        <f>'[1]Місто'!H273</f>
        <v>0</v>
      </c>
      <c r="I221" s="175"/>
      <c r="J221" s="175">
        <f>K221+N221</f>
        <v>2083465</v>
      </c>
      <c r="K221" s="175">
        <f>'[1]Місто'!K273</f>
        <v>0</v>
      </c>
      <c r="L221" s="175">
        <f>'[1]Місто'!L273</f>
        <v>0</v>
      </c>
      <c r="M221" s="175">
        <f>'[1]Місто'!M273</f>
        <v>0</v>
      </c>
      <c r="N221" s="175">
        <f>'[1]Місто'!N273</f>
        <v>2083465</v>
      </c>
      <c r="O221" s="175">
        <f>'[1]Місто'!O273</f>
        <v>2083465</v>
      </c>
      <c r="P221" s="176">
        <f>E221+J221</f>
        <v>61214909</v>
      </c>
      <c r="Q221" s="50">
        <f>P221-'[1]Місто'!$P$273</f>
        <v>0</v>
      </c>
      <c r="R221" s="56"/>
    </row>
    <row r="222" spans="1:18" ht="25.5" hidden="1">
      <c r="A222" s="67" t="s">
        <v>668</v>
      </c>
      <c r="B222" s="67" t="s">
        <v>667</v>
      </c>
      <c r="C222" s="67"/>
      <c r="D222" s="62" t="s">
        <v>669</v>
      </c>
      <c r="E222" s="36"/>
      <c r="F222" s="36"/>
      <c r="G222" s="36"/>
      <c r="H222" s="36"/>
      <c r="I222" s="36"/>
      <c r="J222" s="36">
        <f>K222+N222</f>
        <v>0</v>
      </c>
      <c r="K222" s="36"/>
      <c r="L222" s="36"/>
      <c r="M222" s="36"/>
      <c r="N222" s="36">
        <f>'[1]Місто'!N274</f>
        <v>0</v>
      </c>
      <c r="O222" s="36">
        <f>'[1]Місто'!O274</f>
        <v>0</v>
      </c>
      <c r="P222" s="52">
        <f>E222+J222</f>
        <v>0</v>
      </c>
      <c r="Q222" s="50"/>
      <c r="R222" s="56"/>
    </row>
    <row r="223" spans="1:18" ht="165.75" hidden="1">
      <c r="A223" s="67" t="s">
        <v>690</v>
      </c>
      <c r="B223" s="67" t="s">
        <v>476</v>
      </c>
      <c r="C223" s="67"/>
      <c r="D223" s="62" t="s">
        <v>689</v>
      </c>
      <c r="E223" s="36"/>
      <c r="F223" s="36"/>
      <c r="G223" s="36"/>
      <c r="H223" s="36"/>
      <c r="I223" s="36"/>
      <c r="J223" s="36">
        <f t="shared" si="73"/>
        <v>0</v>
      </c>
      <c r="K223" s="36">
        <f>'[1]Місто'!$K$271</f>
        <v>0</v>
      </c>
      <c r="L223" s="36"/>
      <c r="M223" s="36"/>
      <c r="N223" s="36"/>
      <c r="O223" s="36"/>
      <c r="P223" s="52">
        <f>E223+J223</f>
        <v>0</v>
      </c>
      <c r="Q223" s="50"/>
      <c r="R223" s="56"/>
    </row>
    <row r="224" spans="1:18" ht="12.75">
      <c r="A224" s="173" t="s">
        <v>19</v>
      </c>
      <c r="B224" s="173" t="s">
        <v>854</v>
      </c>
      <c r="C224" s="173"/>
      <c r="D224" s="177" t="s">
        <v>856</v>
      </c>
      <c r="E224" s="175">
        <f>E225+E226</f>
        <v>0</v>
      </c>
      <c r="F224" s="175">
        <f aca="true" t="shared" si="78" ref="F224:P224">F225+F226</f>
        <v>0</v>
      </c>
      <c r="G224" s="175">
        <f t="shared" si="78"/>
        <v>0</v>
      </c>
      <c r="H224" s="175">
        <f t="shared" si="78"/>
        <v>0</v>
      </c>
      <c r="I224" s="175">
        <f t="shared" si="78"/>
        <v>0</v>
      </c>
      <c r="J224" s="175">
        <f t="shared" si="78"/>
        <v>75655640</v>
      </c>
      <c r="K224" s="175">
        <f t="shared" si="78"/>
        <v>0</v>
      </c>
      <c r="L224" s="175">
        <f t="shared" si="78"/>
        <v>0</v>
      </c>
      <c r="M224" s="175">
        <f t="shared" si="78"/>
        <v>0</v>
      </c>
      <c r="N224" s="175">
        <f t="shared" si="78"/>
        <v>75655640</v>
      </c>
      <c r="O224" s="175">
        <f t="shared" si="78"/>
        <v>75655640</v>
      </c>
      <c r="P224" s="175">
        <f t="shared" si="78"/>
        <v>75655640</v>
      </c>
      <c r="Q224" s="50"/>
      <c r="R224" s="56"/>
    </row>
    <row r="225" spans="1:18" ht="25.5">
      <c r="A225" s="67" t="s">
        <v>397</v>
      </c>
      <c r="B225" s="37" t="s">
        <v>210</v>
      </c>
      <c r="C225" s="67" t="s">
        <v>801</v>
      </c>
      <c r="D225" s="62" t="s">
        <v>309</v>
      </c>
      <c r="E225" s="36">
        <f>'[1]Місто'!E276</f>
        <v>0</v>
      </c>
      <c r="F225" s="36">
        <f>'[1]Місто'!F276</f>
        <v>0</v>
      </c>
      <c r="G225" s="36">
        <f>'[1]Місто'!G276</f>
        <v>0</v>
      </c>
      <c r="H225" s="36">
        <f>'[1]Місто'!H276</f>
        <v>0</v>
      </c>
      <c r="I225" s="36"/>
      <c r="J225" s="36">
        <f t="shared" si="73"/>
        <v>71785314</v>
      </c>
      <c r="K225" s="36">
        <f>'[1]Місто'!K276</f>
        <v>0</v>
      </c>
      <c r="L225" s="36">
        <f>'[1]Місто'!L276</f>
        <v>0</v>
      </c>
      <c r="M225" s="36">
        <f>'[1]Місто'!M276</f>
        <v>0</v>
      </c>
      <c r="N225" s="36">
        <f>'[1]Місто'!N276</f>
        <v>71785314</v>
      </c>
      <c r="O225" s="36">
        <f>'[1]Місто'!O276</f>
        <v>71785314</v>
      </c>
      <c r="P225" s="52">
        <f t="shared" si="74"/>
        <v>71785314</v>
      </c>
      <c r="Q225" s="50">
        <f>P225-'[1]Місто'!$P$276</f>
        <v>0</v>
      </c>
      <c r="R225" s="56"/>
    </row>
    <row r="226" spans="1:18" ht="25.5">
      <c r="A226" s="67" t="s">
        <v>663</v>
      </c>
      <c r="B226" s="67" t="s">
        <v>479</v>
      </c>
      <c r="C226" s="67" t="s">
        <v>813</v>
      </c>
      <c r="D226" s="62" t="s">
        <v>480</v>
      </c>
      <c r="E226" s="36"/>
      <c r="F226" s="36"/>
      <c r="G226" s="36"/>
      <c r="H226" s="36"/>
      <c r="I226" s="36"/>
      <c r="J226" s="36">
        <f t="shared" si="73"/>
        <v>3870326</v>
      </c>
      <c r="K226" s="36"/>
      <c r="L226" s="36"/>
      <c r="M226" s="36"/>
      <c r="N226" s="36">
        <f>'[1]Місто'!$N$277</f>
        <v>3870326</v>
      </c>
      <c r="O226" s="36">
        <f>'[1]Місто'!O277</f>
        <v>3870326</v>
      </c>
      <c r="P226" s="52">
        <f t="shared" si="74"/>
        <v>3870326</v>
      </c>
      <c r="Q226" s="50">
        <f>P226-'[1]Місто'!$P$277</f>
        <v>0</v>
      </c>
      <c r="R226" s="56"/>
    </row>
    <row r="227" spans="1:18" ht="38.25" customHeight="1" hidden="1">
      <c r="A227" s="67"/>
      <c r="B227" s="37" t="s">
        <v>217</v>
      </c>
      <c r="C227" s="37"/>
      <c r="D227" s="68" t="s">
        <v>424</v>
      </c>
      <c r="E227" s="36">
        <f>'[1]Місто'!E278</f>
        <v>0</v>
      </c>
      <c r="F227" s="36">
        <f>'[1]Місто'!F278</f>
        <v>0</v>
      </c>
      <c r="G227" s="36">
        <f>'[1]Місто'!G278</f>
        <v>0</v>
      </c>
      <c r="H227" s="36">
        <f>'[1]Місто'!H278</f>
        <v>0</v>
      </c>
      <c r="I227" s="36"/>
      <c r="J227" s="36">
        <f t="shared" si="73"/>
        <v>0</v>
      </c>
      <c r="K227" s="36">
        <f>'[1]Місто'!K278</f>
        <v>0</v>
      </c>
      <c r="L227" s="36">
        <f>'[1]Місто'!L278</f>
        <v>0</v>
      </c>
      <c r="M227" s="36">
        <f>'[1]Місто'!M278</f>
        <v>0</v>
      </c>
      <c r="N227" s="36">
        <f>'[1]Місто'!N278</f>
        <v>0</v>
      </c>
      <c r="O227" s="36">
        <f>'[1]Місто'!O278</f>
        <v>0</v>
      </c>
      <c r="P227" s="52">
        <f t="shared" si="74"/>
        <v>0</v>
      </c>
      <c r="Q227" s="50"/>
      <c r="R227" s="56"/>
    </row>
    <row r="228" spans="1:18" ht="38.25" customHeight="1">
      <c r="A228" s="173" t="s">
        <v>20</v>
      </c>
      <c r="B228" s="173" t="s">
        <v>869</v>
      </c>
      <c r="C228" s="173"/>
      <c r="D228" s="174" t="s">
        <v>21</v>
      </c>
      <c r="E228" s="175">
        <f>E229</f>
        <v>92475694</v>
      </c>
      <c r="F228" s="175">
        <f aca="true" t="shared" si="79" ref="F228:P228">F229</f>
        <v>92475694</v>
      </c>
      <c r="G228" s="175">
        <f t="shared" si="79"/>
        <v>0</v>
      </c>
      <c r="H228" s="175">
        <f t="shared" si="79"/>
        <v>0</v>
      </c>
      <c r="I228" s="175">
        <f t="shared" si="79"/>
        <v>0</v>
      </c>
      <c r="J228" s="175">
        <f t="shared" si="79"/>
        <v>33084608</v>
      </c>
      <c r="K228" s="175">
        <f t="shared" si="79"/>
        <v>372678</v>
      </c>
      <c r="L228" s="175">
        <f t="shared" si="79"/>
        <v>0</v>
      </c>
      <c r="M228" s="175">
        <f t="shared" si="79"/>
        <v>0</v>
      </c>
      <c r="N228" s="175">
        <f t="shared" si="79"/>
        <v>32711930</v>
      </c>
      <c r="O228" s="175">
        <f t="shared" si="79"/>
        <v>32711930</v>
      </c>
      <c r="P228" s="175">
        <f t="shared" si="79"/>
        <v>125560302</v>
      </c>
      <c r="Q228" s="50"/>
      <c r="R228" s="56"/>
    </row>
    <row r="229" spans="1:18" ht="25.5" customHeight="1">
      <c r="A229" s="67" t="s">
        <v>566</v>
      </c>
      <c r="B229" s="37">
        <v>170703</v>
      </c>
      <c r="C229" s="67" t="s">
        <v>833</v>
      </c>
      <c r="D229" s="62" t="s">
        <v>615</v>
      </c>
      <c r="E229" s="36">
        <f>'[1]Місто'!E280</f>
        <v>92475694</v>
      </c>
      <c r="F229" s="36">
        <f>'[1]Місто'!F280</f>
        <v>92475694</v>
      </c>
      <c r="G229" s="36">
        <f>'[1]Місто'!G280</f>
        <v>0</v>
      </c>
      <c r="H229" s="36">
        <f>'[1]Місто'!H280</f>
        <v>0</v>
      </c>
      <c r="I229" s="36"/>
      <c r="J229" s="36">
        <f t="shared" si="73"/>
        <v>33084608</v>
      </c>
      <c r="K229" s="36">
        <f>'[1]Місто'!K280</f>
        <v>372678</v>
      </c>
      <c r="L229" s="36">
        <f>'[1]Місто'!L280</f>
        <v>0</v>
      </c>
      <c r="M229" s="36">
        <f>'[1]Місто'!M280</f>
        <v>0</v>
      </c>
      <c r="N229" s="36">
        <f>'[1]Місто'!N280</f>
        <v>32711930</v>
      </c>
      <c r="O229" s="36">
        <f>'[1]Місто'!O280</f>
        <v>32711930</v>
      </c>
      <c r="P229" s="52">
        <f t="shared" si="74"/>
        <v>125560302</v>
      </c>
      <c r="Q229" s="50">
        <f>P229-'[1]Місто'!$P$280</f>
        <v>0</v>
      </c>
      <c r="R229" s="56"/>
    </row>
    <row r="230" spans="1:18" ht="25.5" customHeight="1">
      <c r="A230" s="173" t="s">
        <v>22</v>
      </c>
      <c r="B230" s="173" t="s">
        <v>842</v>
      </c>
      <c r="C230" s="173"/>
      <c r="D230" s="177" t="s">
        <v>844</v>
      </c>
      <c r="E230" s="175">
        <f>E231</f>
        <v>0</v>
      </c>
      <c r="F230" s="175">
        <f aca="true" t="shared" si="80" ref="F230:P230">F231</f>
        <v>0</v>
      </c>
      <c r="G230" s="175">
        <f t="shared" si="80"/>
        <v>0</v>
      </c>
      <c r="H230" s="175">
        <f t="shared" si="80"/>
        <v>0</v>
      </c>
      <c r="I230" s="175">
        <f t="shared" si="80"/>
        <v>0</v>
      </c>
      <c r="J230" s="175">
        <f t="shared" si="80"/>
        <v>56396870</v>
      </c>
      <c r="K230" s="175">
        <f t="shared" si="80"/>
        <v>0</v>
      </c>
      <c r="L230" s="175">
        <f t="shared" si="80"/>
        <v>0</v>
      </c>
      <c r="M230" s="175">
        <f t="shared" si="80"/>
        <v>0</v>
      </c>
      <c r="N230" s="175">
        <f t="shared" si="80"/>
        <v>56396870</v>
      </c>
      <c r="O230" s="175">
        <f t="shared" si="80"/>
        <v>56396870</v>
      </c>
      <c r="P230" s="175">
        <f t="shared" si="80"/>
        <v>56396870</v>
      </c>
      <c r="Q230" s="50"/>
      <c r="R230" s="56"/>
    </row>
    <row r="231" spans="1:18" ht="29.25" customHeight="1">
      <c r="A231" s="67" t="s">
        <v>765</v>
      </c>
      <c r="B231" s="37" t="s">
        <v>218</v>
      </c>
      <c r="C231" s="67" t="s">
        <v>801</v>
      </c>
      <c r="D231" s="66" t="s">
        <v>398</v>
      </c>
      <c r="E231" s="36">
        <f>'[1]Місто'!E283</f>
        <v>0</v>
      </c>
      <c r="F231" s="36">
        <f>'[1]Місто'!F283</f>
        <v>0</v>
      </c>
      <c r="G231" s="36">
        <f>'[1]Місто'!G283</f>
        <v>0</v>
      </c>
      <c r="H231" s="36">
        <f>'[1]Місто'!H283</f>
        <v>0</v>
      </c>
      <c r="I231" s="36"/>
      <c r="J231" s="36">
        <f t="shared" si="73"/>
        <v>56396870</v>
      </c>
      <c r="K231" s="36">
        <f>'[1]Місто'!K283</f>
        <v>0</v>
      </c>
      <c r="L231" s="36">
        <f>'[1]Місто'!L283</f>
        <v>0</v>
      </c>
      <c r="M231" s="36">
        <f>'[1]Місто'!M283</f>
        <v>0</v>
      </c>
      <c r="N231" s="36">
        <f>'[1]Місто'!N283</f>
        <v>56396870</v>
      </c>
      <c r="O231" s="36">
        <f>'[1]Місто'!O283</f>
        <v>56396870</v>
      </c>
      <c r="P231" s="52">
        <f t="shared" si="74"/>
        <v>56396870</v>
      </c>
      <c r="Q231" s="50"/>
      <c r="R231" s="56"/>
    </row>
    <row r="232" spans="1:18" ht="12.75">
      <c r="A232" s="167" t="s">
        <v>766</v>
      </c>
      <c r="B232" s="167" t="s">
        <v>741</v>
      </c>
      <c r="C232" s="167"/>
      <c r="D232" s="168" t="s">
        <v>742</v>
      </c>
      <c r="E232" s="165">
        <f>E233</f>
        <v>0</v>
      </c>
      <c r="F232" s="165">
        <f>F233</f>
        <v>0</v>
      </c>
      <c r="G232" s="165"/>
      <c r="H232" s="165"/>
      <c r="I232" s="165"/>
      <c r="J232" s="165">
        <f>J233</f>
        <v>3823526</v>
      </c>
      <c r="K232" s="165"/>
      <c r="L232" s="165"/>
      <c r="M232" s="165"/>
      <c r="N232" s="165">
        <f>N233</f>
        <v>3823526</v>
      </c>
      <c r="O232" s="165">
        <f>O233</f>
        <v>3823526</v>
      </c>
      <c r="P232" s="166">
        <f t="shared" si="74"/>
        <v>3823526</v>
      </c>
      <c r="Q232" s="50"/>
      <c r="R232" s="56"/>
    </row>
    <row r="233" spans="1:18" ht="12.75">
      <c r="A233" s="67" t="s">
        <v>791</v>
      </c>
      <c r="B233" s="67" t="s">
        <v>741</v>
      </c>
      <c r="C233" s="67" t="s">
        <v>811</v>
      </c>
      <c r="D233" s="133" t="s">
        <v>793</v>
      </c>
      <c r="E233" s="36">
        <f>'[1]Місто'!E285</f>
        <v>0</v>
      </c>
      <c r="F233" s="36">
        <f>'[1]Місто'!F285</f>
        <v>0</v>
      </c>
      <c r="G233" s="36">
        <f>'[1]Місто'!G285</f>
        <v>0</v>
      </c>
      <c r="H233" s="36">
        <f>'[1]Місто'!H285</f>
        <v>0</v>
      </c>
      <c r="I233" s="36">
        <f>'[1]Місто'!I285</f>
        <v>0</v>
      </c>
      <c r="J233" s="36">
        <f t="shared" si="73"/>
        <v>3823526</v>
      </c>
      <c r="K233" s="36"/>
      <c r="L233" s="36"/>
      <c r="M233" s="36"/>
      <c r="N233" s="36">
        <f>'[1]Місто'!$N$285</f>
        <v>3823526</v>
      </c>
      <c r="O233" s="36">
        <f>'[1]Місто'!$O$285</f>
        <v>3823526</v>
      </c>
      <c r="P233" s="52">
        <f t="shared" si="74"/>
        <v>3823526</v>
      </c>
      <c r="Q233" s="50"/>
      <c r="R233" s="56"/>
    </row>
    <row r="234" spans="1:18" ht="12.75">
      <c r="A234" s="173" t="s">
        <v>23</v>
      </c>
      <c r="B234" s="173" t="s">
        <v>221</v>
      </c>
      <c r="C234" s="173"/>
      <c r="D234" s="179" t="s">
        <v>222</v>
      </c>
      <c r="E234" s="175">
        <f>E235</f>
        <v>0</v>
      </c>
      <c r="F234" s="175">
        <f aca="true" t="shared" si="81" ref="F234:P234">F235</f>
        <v>0</v>
      </c>
      <c r="G234" s="175">
        <f t="shared" si="81"/>
        <v>0</v>
      </c>
      <c r="H234" s="175">
        <f t="shared" si="81"/>
        <v>0</v>
      </c>
      <c r="I234" s="175">
        <f t="shared" si="81"/>
        <v>0</v>
      </c>
      <c r="J234" s="175">
        <f t="shared" si="81"/>
        <v>864192</v>
      </c>
      <c r="K234" s="175">
        <f t="shared" si="81"/>
        <v>0</v>
      </c>
      <c r="L234" s="175">
        <f t="shared" si="81"/>
        <v>0</v>
      </c>
      <c r="M234" s="175">
        <f t="shared" si="81"/>
        <v>0</v>
      </c>
      <c r="N234" s="175">
        <f t="shared" si="81"/>
        <v>864192</v>
      </c>
      <c r="O234" s="175">
        <f t="shared" si="81"/>
        <v>0</v>
      </c>
      <c r="P234" s="175">
        <f t="shared" si="81"/>
        <v>864192</v>
      </c>
      <c r="Q234" s="50"/>
      <c r="R234" s="56"/>
    </row>
    <row r="235" spans="1:18" ht="25.5">
      <c r="A235" s="67" t="s">
        <v>493</v>
      </c>
      <c r="B235" s="37" t="s">
        <v>209</v>
      </c>
      <c r="C235" s="67" t="s">
        <v>812</v>
      </c>
      <c r="D235" s="57" t="s">
        <v>216</v>
      </c>
      <c r="E235" s="36"/>
      <c r="F235" s="36"/>
      <c r="G235" s="36"/>
      <c r="H235" s="36"/>
      <c r="I235" s="36"/>
      <c r="J235" s="36">
        <f t="shared" si="73"/>
        <v>864192</v>
      </c>
      <c r="K235" s="36">
        <f>'[1]Місто'!K287</f>
        <v>0</v>
      </c>
      <c r="L235" s="36">
        <f>'[1]Місто'!L287</f>
        <v>0</v>
      </c>
      <c r="M235" s="36">
        <f>'[1]Місто'!M287</f>
        <v>0</v>
      </c>
      <c r="N235" s="36">
        <f>'[1]Місто'!N287</f>
        <v>864192</v>
      </c>
      <c r="O235" s="36"/>
      <c r="P235" s="52">
        <f t="shared" si="74"/>
        <v>864192</v>
      </c>
      <c r="Q235" s="50"/>
      <c r="R235" s="56"/>
    </row>
    <row r="236" spans="1:18" ht="25.5">
      <c r="A236" s="173" t="s">
        <v>24</v>
      </c>
      <c r="B236" s="173" t="s">
        <v>860</v>
      </c>
      <c r="C236" s="173"/>
      <c r="D236" s="178" t="s">
        <v>861</v>
      </c>
      <c r="E236" s="175">
        <f>E237</f>
        <v>39183732</v>
      </c>
      <c r="F236" s="175">
        <f aca="true" t="shared" si="82" ref="F236:P236">F237</f>
        <v>39183732</v>
      </c>
      <c r="G236" s="175">
        <f t="shared" si="82"/>
        <v>0</v>
      </c>
      <c r="H236" s="175">
        <f t="shared" si="82"/>
        <v>0</v>
      </c>
      <c r="I236" s="175">
        <f t="shared" si="82"/>
        <v>0</v>
      </c>
      <c r="J236" s="175">
        <f t="shared" si="82"/>
        <v>609606</v>
      </c>
      <c r="K236" s="175">
        <f t="shared" si="82"/>
        <v>0</v>
      </c>
      <c r="L236" s="175">
        <f t="shared" si="82"/>
        <v>0</v>
      </c>
      <c r="M236" s="175">
        <f t="shared" si="82"/>
        <v>0</v>
      </c>
      <c r="N236" s="175">
        <f t="shared" si="82"/>
        <v>609606</v>
      </c>
      <c r="O236" s="175">
        <f t="shared" si="82"/>
        <v>609606</v>
      </c>
      <c r="P236" s="175">
        <f t="shared" si="82"/>
        <v>39793338</v>
      </c>
      <c r="Q236" s="50"/>
      <c r="R236" s="56"/>
    </row>
    <row r="237" spans="1:18" ht="12.75">
      <c r="A237" s="129" t="s">
        <v>602</v>
      </c>
      <c r="B237" s="129" t="s">
        <v>176</v>
      </c>
      <c r="C237" s="129"/>
      <c r="D237" s="142" t="s">
        <v>597</v>
      </c>
      <c r="E237" s="135">
        <f>E238+E239+E240+E241</f>
        <v>39183732</v>
      </c>
      <c r="F237" s="135">
        <f>F238+F239+F240+F241</f>
        <v>39183732</v>
      </c>
      <c r="G237" s="135">
        <f>G238+G239+G240+G241</f>
        <v>0</v>
      </c>
      <c r="H237" s="135">
        <f>H238+H239+H240+H241</f>
        <v>0</v>
      </c>
      <c r="I237" s="135"/>
      <c r="J237" s="135">
        <f t="shared" si="73"/>
        <v>609606</v>
      </c>
      <c r="K237" s="135">
        <f>K238+K239+K240+K241</f>
        <v>0</v>
      </c>
      <c r="L237" s="135">
        <f>L238+L239+L240+L241</f>
        <v>0</v>
      </c>
      <c r="M237" s="135">
        <f>M238+M239+M240+M241</f>
        <v>0</v>
      </c>
      <c r="N237" s="135">
        <f>N238+N239+N240+N241</f>
        <v>609606</v>
      </c>
      <c r="O237" s="135">
        <f>O238+O239+O240+O241</f>
        <v>609606</v>
      </c>
      <c r="P237" s="136">
        <f t="shared" si="74"/>
        <v>39793338</v>
      </c>
      <c r="Q237" s="50">
        <f>P237-'[1]Місто'!$P$289</f>
        <v>0</v>
      </c>
      <c r="R237" s="56"/>
    </row>
    <row r="238" spans="1:18" s="132" customFormat="1" ht="70.5" customHeight="1">
      <c r="A238" s="78" t="s">
        <v>567</v>
      </c>
      <c r="B238" s="40" t="s">
        <v>176</v>
      </c>
      <c r="C238" s="78" t="s">
        <v>802</v>
      </c>
      <c r="D238" s="133" t="s">
        <v>616</v>
      </c>
      <c r="E238" s="35">
        <f>'[1]Місто'!E291+'[1]Місто'!$E$292</f>
        <v>38593500</v>
      </c>
      <c r="F238" s="35">
        <f>'[1]Місто'!F291+'[1]Місто'!$F$292</f>
        <v>38593500</v>
      </c>
      <c r="G238" s="35">
        <f>'[1]Місто'!G290+'[1]Місто'!G291</f>
        <v>0</v>
      </c>
      <c r="H238" s="35">
        <f>'[1]Місто'!H290+'[1]Місто'!H291</f>
        <v>0</v>
      </c>
      <c r="I238" s="35"/>
      <c r="J238" s="35">
        <f t="shared" si="73"/>
        <v>0</v>
      </c>
      <c r="K238" s="35">
        <f>'[1]Місто'!K290+'[1]Місто'!K291</f>
        <v>0</v>
      </c>
      <c r="L238" s="35">
        <f>'[1]Місто'!L290+'[1]Місто'!L291</f>
        <v>0</v>
      </c>
      <c r="M238" s="35">
        <f>'[1]Місто'!M290+'[1]Місто'!M291</f>
        <v>0</v>
      </c>
      <c r="N238" s="35">
        <f>'[1]Місто'!N290+'[1]Місто'!N291</f>
        <v>0</v>
      </c>
      <c r="O238" s="35">
        <f>'[1]Місто'!O290+'[1]Місто'!O291</f>
        <v>0</v>
      </c>
      <c r="P238" s="41">
        <f t="shared" si="74"/>
        <v>38593500</v>
      </c>
      <c r="Q238" s="50"/>
      <c r="R238" s="131"/>
    </row>
    <row r="239" spans="1:18" ht="51.75" customHeight="1">
      <c r="A239" s="67" t="s">
        <v>568</v>
      </c>
      <c r="B239" s="37" t="s">
        <v>176</v>
      </c>
      <c r="C239" s="67" t="s">
        <v>802</v>
      </c>
      <c r="D239" s="62" t="s">
        <v>498</v>
      </c>
      <c r="E239" s="36">
        <f>'[1]Місто'!E293</f>
        <v>405053</v>
      </c>
      <c r="F239" s="36">
        <f>'[1]Місто'!F293</f>
        <v>405053</v>
      </c>
      <c r="G239" s="36">
        <f>'[1]Місто'!G293</f>
        <v>0</v>
      </c>
      <c r="H239" s="36">
        <f>'[1]Місто'!H293</f>
        <v>0</v>
      </c>
      <c r="I239" s="36"/>
      <c r="J239" s="36">
        <f t="shared" si="73"/>
        <v>0</v>
      </c>
      <c r="K239" s="36">
        <f>'[1]Місто'!K293</f>
        <v>0</v>
      </c>
      <c r="L239" s="36">
        <f>'[1]Місто'!L293</f>
        <v>0</v>
      </c>
      <c r="M239" s="36">
        <f>'[1]Місто'!M293</f>
        <v>0</v>
      </c>
      <c r="N239" s="36">
        <f>'[1]Місто'!N293</f>
        <v>0</v>
      </c>
      <c r="O239" s="36">
        <f>'[1]Місто'!O293</f>
        <v>0</v>
      </c>
      <c r="P239" s="52">
        <f t="shared" si="74"/>
        <v>405053</v>
      </c>
      <c r="Q239" s="50"/>
      <c r="R239" s="56"/>
    </row>
    <row r="240" spans="1:18" ht="51.75" customHeight="1">
      <c r="A240" s="67" t="s">
        <v>569</v>
      </c>
      <c r="B240" s="67" t="s">
        <v>176</v>
      </c>
      <c r="C240" s="67" t="s">
        <v>802</v>
      </c>
      <c r="D240" s="62" t="s">
        <v>500</v>
      </c>
      <c r="E240" s="36">
        <f>'[1]Місто'!$E$296+'[1]Місто'!$E$290</f>
        <v>185179</v>
      </c>
      <c r="F240" s="36">
        <f>'[1]Місто'!$F$296+'[1]Місто'!$F$290</f>
        <v>185179</v>
      </c>
      <c r="G240" s="161"/>
      <c r="H240" s="161"/>
      <c r="I240" s="161"/>
      <c r="J240" s="36">
        <f t="shared" si="73"/>
        <v>609606</v>
      </c>
      <c r="K240" s="36">
        <f>'[1]Місто'!K297</f>
        <v>0</v>
      </c>
      <c r="L240" s="36">
        <f>'[1]Місто'!L297</f>
        <v>0</v>
      </c>
      <c r="M240" s="36">
        <f>'[1]Місто'!M297</f>
        <v>0</v>
      </c>
      <c r="N240" s="36">
        <f>'[1]Місто'!$N$295</f>
        <v>609606</v>
      </c>
      <c r="O240" s="36">
        <f>'[1]Місто'!$O$295</f>
        <v>609606</v>
      </c>
      <c r="P240" s="52">
        <f t="shared" si="74"/>
        <v>794785</v>
      </c>
      <c r="Q240" s="50"/>
      <c r="R240" s="56"/>
    </row>
    <row r="241" spans="1:18" ht="63" customHeight="1" hidden="1">
      <c r="A241" s="67" t="s">
        <v>621</v>
      </c>
      <c r="B241" s="37" t="s">
        <v>176</v>
      </c>
      <c r="C241" s="37"/>
      <c r="D241" s="62" t="s">
        <v>570</v>
      </c>
      <c r="E241" s="36">
        <f>'[1]Місто'!$E$294</f>
        <v>0</v>
      </c>
      <c r="F241" s="36">
        <f>'[1]Місто'!$E$294</f>
        <v>0</v>
      </c>
      <c r="G241" s="36"/>
      <c r="H241" s="36"/>
      <c r="I241" s="36"/>
      <c r="J241" s="36">
        <f t="shared" si="73"/>
        <v>0</v>
      </c>
      <c r="K241" s="36"/>
      <c r="L241" s="36"/>
      <c r="M241" s="36"/>
      <c r="N241" s="36"/>
      <c r="O241" s="36"/>
      <c r="P241" s="52">
        <f t="shared" si="74"/>
        <v>0</v>
      </c>
      <c r="Q241" s="50"/>
      <c r="R241" s="56"/>
    </row>
    <row r="242" spans="1:18" ht="12.75" hidden="1">
      <c r="A242" s="67"/>
      <c r="B242" s="37"/>
      <c r="C242" s="37"/>
      <c r="D242" s="62"/>
      <c r="E242" s="36"/>
      <c r="F242" s="36"/>
      <c r="G242" s="36">
        <f>'[1]Місто'!G297</f>
        <v>0</v>
      </c>
      <c r="H242" s="36">
        <f>'[1]Місто'!H297</f>
        <v>0</v>
      </c>
      <c r="I242" s="36"/>
      <c r="J242" s="36">
        <f t="shared" si="73"/>
        <v>0</v>
      </c>
      <c r="K242" s="36">
        <f>'[1]Місто'!K297</f>
        <v>0</v>
      </c>
      <c r="L242" s="36">
        <f>'[1]Місто'!L297</f>
        <v>0</v>
      </c>
      <c r="M242" s="36">
        <f>'[1]Місто'!M297</f>
        <v>0</v>
      </c>
      <c r="N242" s="36"/>
      <c r="O242" s="36"/>
      <c r="P242" s="52">
        <f t="shared" si="74"/>
        <v>0</v>
      </c>
      <c r="Q242" s="50"/>
      <c r="R242" s="56"/>
    </row>
    <row r="243" spans="1:18" ht="24">
      <c r="A243" s="83" t="s">
        <v>400</v>
      </c>
      <c r="B243" s="83" t="s">
        <v>294</v>
      </c>
      <c r="C243" s="83"/>
      <c r="D243" s="89" t="s">
        <v>256</v>
      </c>
      <c r="E243" s="48">
        <f>E244</f>
        <v>4021732</v>
      </c>
      <c r="F243" s="48">
        <f>F244</f>
        <v>4021732</v>
      </c>
      <c r="G243" s="48">
        <f aca="true" t="shared" si="83" ref="G243:O243">G244</f>
        <v>2104922</v>
      </c>
      <c r="H243" s="48">
        <f t="shared" si="83"/>
        <v>202195</v>
      </c>
      <c r="I243" s="48"/>
      <c r="J243" s="48">
        <f t="shared" si="83"/>
        <v>0</v>
      </c>
      <c r="K243" s="48">
        <f t="shared" si="83"/>
        <v>0</v>
      </c>
      <c r="L243" s="48">
        <f t="shared" si="83"/>
        <v>0</v>
      </c>
      <c r="M243" s="48">
        <f t="shared" si="83"/>
        <v>0</v>
      </c>
      <c r="N243" s="48">
        <f t="shared" si="83"/>
        <v>0</v>
      </c>
      <c r="O243" s="48">
        <f t="shared" si="83"/>
        <v>0</v>
      </c>
      <c r="P243" s="49">
        <f aca="true" t="shared" si="84" ref="P243:P284">E243+J243</f>
        <v>4021732</v>
      </c>
      <c r="Q243" s="50">
        <f>P243-'[1]Місто'!$P$298</f>
        <v>0</v>
      </c>
      <c r="R243" s="56"/>
    </row>
    <row r="244" spans="1:18" ht="36" customHeight="1">
      <c r="A244" s="78" t="s">
        <v>401</v>
      </c>
      <c r="B244" s="40"/>
      <c r="C244" s="40"/>
      <c r="D244" s="65" t="s">
        <v>256</v>
      </c>
      <c r="E244" s="35">
        <f>E245+E247</f>
        <v>4021732</v>
      </c>
      <c r="F244" s="35">
        <f aca="true" t="shared" si="85" ref="F244:P244">F245+F247</f>
        <v>4021732</v>
      </c>
      <c r="G244" s="35">
        <f t="shared" si="85"/>
        <v>2104922</v>
      </c>
      <c r="H244" s="35">
        <f t="shared" si="85"/>
        <v>202195</v>
      </c>
      <c r="I244" s="35">
        <f t="shared" si="85"/>
        <v>0</v>
      </c>
      <c r="J244" s="35">
        <f t="shared" si="85"/>
        <v>0</v>
      </c>
      <c r="K244" s="35">
        <f t="shared" si="85"/>
        <v>0</v>
      </c>
      <c r="L244" s="35">
        <f t="shared" si="85"/>
        <v>0</v>
      </c>
      <c r="M244" s="35">
        <f t="shared" si="85"/>
        <v>0</v>
      </c>
      <c r="N244" s="35">
        <f t="shared" si="85"/>
        <v>0</v>
      </c>
      <c r="O244" s="35">
        <f t="shared" si="85"/>
        <v>0</v>
      </c>
      <c r="P244" s="35">
        <f t="shared" si="85"/>
        <v>4021732</v>
      </c>
      <c r="Q244" s="50"/>
      <c r="R244" s="56"/>
    </row>
    <row r="245" spans="1:18" ht="12.75">
      <c r="A245" s="173" t="s">
        <v>43</v>
      </c>
      <c r="B245" s="172" t="s">
        <v>26</v>
      </c>
      <c r="C245" s="172"/>
      <c r="D245" s="191" t="s">
        <v>28</v>
      </c>
      <c r="E245" s="187">
        <f>E246</f>
        <v>3891055</v>
      </c>
      <c r="F245" s="187">
        <f aca="true" t="shared" si="86" ref="F245:P245">F246</f>
        <v>3891055</v>
      </c>
      <c r="G245" s="187">
        <f t="shared" si="86"/>
        <v>2104922</v>
      </c>
      <c r="H245" s="187">
        <f t="shared" si="86"/>
        <v>202195</v>
      </c>
      <c r="I245" s="187">
        <f t="shared" si="86"/>
        <v>0</v>
      </c>
      <c r="J245" s="187">
        <f t="shared" si="86"/>
        <v>0</v>
      </c>
      <c r="K245" s="187">
        <f t="shared" si="86"/>
        <v>0</v>
      </c>
      <c r="L245" s="187">
        <f t="shared" si="86"/>
        <v>0</v>
      </c>
      <c r="M245" s="187">
        <f t="shared" si="86"/>
        <v>0</v>
      </c>
      <c r="N245" s="187">
        <f t="shared" si="86"/>
        <v>0</v>
      </c>
      <c r="O245" s="187">
        <f t="shared" si="86"/>
        <v>0</v>
      </c>
      <c r="P245" s="187">
        <f t="shared" si="86"/>
        <v>3891055</v>
      </c>
      <c r="Q245" s="50"/>
      <c r="R245" s="56"/>
    </row>
    <row r="246" spans="1:18" ht="39" customHeight="1">
      <c r="A246" s="67" t="s">
        <v>132</v>
      </c>
      <c r="B246" s="37" t="s">
        <v>155</v>
      </c>
      <c r="C246" s="67" t="s">
        <v>799</v>
      </c>
      <c r="D246" s="68" t="s">
        <v>461</v>
      </c>
      <c r="E246" s="36">
        <f>'[1]Місто'!E300</f>
        <v>3891055</v>
      </c>
      <c r="F246" s="36">
        <f>'[1]Місто'!F300</f>
        <v>3891055</v>
      </c>
      <c r="G246" s="36">
        <f>'[1]Місто'!G300</f>
        <v>2104922</v>
      </c>
      <c r="H246" s="36">
        <f>'[1]Місто'!H300</f>
        <v>202195</v>
      </c>
      <c r="I246" s="36"/>
      <c r="J246" s="36">
        <f>K246+N246</f>
        <v>0</v>
      </c>
      <c r="K246" s="36">
        <f>'[1]Місто'!K300</f>
        <v>0</v>
      </c>
      <c r="L246" s="36">
        <f>'[1]Місто'!L300</f>
        <v>0</v>
      </c>
      <c r="M246" s="36">
        <f>'[1]Місто'!M300</f>
        <v>0</v>
      </c>
      <c r="N246" s="36">
        <f>'[1]Місто'!N300</f>
        <v>0</v>
      </c>
      <c r="O246" s="36">
        <f>'[1]Місто'!O300</f>
        <v>0</v>
      </c>
      <c r="P246" s="52">
        <f t="shared" si="84"/>
        <v>3891055</v>
      </c>
      <c r="Q246" s="50"/>
      <c r="R246" s="56"/>
    </row>
    <row r="247" spans="1:18" ht="25.5">
      <c r="A247" s="173" t="s">
        <v>44</v>
      </c>
      <c r="B247" s="173" t="s">
        <v>860</v>
      </c>
      <c r="C247" s="173"/>
      <c r="D247" s="174" t="s">
        <v>861</v>
      </c>
      <c r="E247" s="175">
        <f>E248</f>
        <v>130677</v>
      </c>
      <c r="F247" s="175">
        <f aca="true" t="shared" si="87" ref="F247:P247">F248</f>
        <v>130677</v>
      </c>
      <c r="G247" s="175">
        <f t="shared" si="87"/>
        <v>0</v>
      </c>
      <c r="H247" s="175">
        <f t="shared" si="87"/>
        <v>0</v>
      </c>
      <c r="I247" s="175">
        <f t="shared" si="87"/>
        <v>0</v>
      </c>
      <c r="J247" s="175">
        <f t="shared" si="87"/>
        <v>0</v>
      </c>
      <c r="K247" s="175">
        <f t="shared" si="87"/>
        <v>0</v>
      </c>
      <c r="L247" s="175">
        <f t="shared" si="87"/>
        <v>0</v>
      </c>
      <c r="M247" s="175">
        <f t="shared" si="87"/>
        <v>0</v>
      </c>
      <c r="N247" s="175">
        <f t="shared" si="87"/>
        <v>0</v>
      </c>
      <c r="O247" s="175">
        <f t="shared" si="87"/>
        <v>0</v>
      </c>
      <c r="P247" s="175">
        <f t="shared" si="87"/>
        <v>130677</v>
      </c>
      <c r="Q247" s="50"/>
      <c r="R247" s="56"/>
    </row>
    <row r="248" spans="1:18" ht="18.75" customHeight="1">
      <c r="A248" s="129" t="s">
        <v>603</v>
      </c>
      <c r="B248" s="129" t="s">
        <v>176</v>
      </c>
      <c r="C248" s="129"/>
      <c r="D248" s="144" t="s">
        <v>597</v>
      </c>
      <c r="E248" s="135">
        <f>E249</f>
        <v>130677</v>
      </c>
      <c r="F248" s="135">
        <f>F249</f>
        <v>130677</v>
      </c>
      <c r="G248" s="135"/>
      <c r="H248" s="135"/>
      <c r="I248" s="135"/>
      <c r="J248" s="135"/>
      <c r="K248" s="135"/>
      <c r="L248" s="135"/>
      <c r="M248" s="135"/>
      <c r="N248" s="135"/>
      <c r="O248" s="135"/>
      <c r="P248" s="136">
        <f t="shared" si="84"/>
        <v>130677</v>
      </c>
      <c r="Q248" s="50"/>
      <c r="R248" s="56"/>
    </row>
    <row r="249" spans="1:18" ht="63" customHeight="1">
      <c r="A249" s="67" t="s">
        <v>617</v>
      </c>
      <c r="B249" s="67" t="s">
        <v>176</v>
      </c>
      <c r="C249" s="67" t="s">
        <v>802</v>
      </c>
      <c r="D249" s="68" t="s">
        <v>530</v>
      </c>
      <c r="E249" s="36">
        <f>'[1]Місто'!E308+'[1]Місто'!$E$307</f>
        <v>130677</v>
      </c>
      <c r="F249" s="36">
        <f>'[1]Місто'!F308+'[1]Місто'!$F$307</f>
        <v>130677</v>
      </c>
      <c r="G249" s="36">
        <f>'[1]Місто'!G308</f>
        <v>0</v>
      </c>
      <c r="H249" s="36">
        <f>'[1]Місто'!H308</f>
        <v>0</v>
      </c>
      <c r="I249" s="36"/>
      <c r="J249" s="36"/>
      <c r="K249" s="36">
        <f>'[1]Місто'!K308</f>
        <v>0</v>
      </c>
      <c r="L249" s="36">
        <f>'[1]Місто'!L308</f>
        <v>0</v>
      </c>
      <c r="M249" s="36">
        <f>'[1]Місто'!M308</f>
        <v>0</v>
      </c>
      <c r="N249" s="36">
        <f>'[1]Місто'!N308</f>
        <v>0</v>
      </c>
      <c r="O249" s="36">
        <f>'[1]Місто'!O308</f>
        <v>0</v>
      </c>
      <c r="P249" s="52">
        <f t="shared" si="84"/>
        <v>130677</v>
      </c>
      <c r="Q249" s="50"/>
      <c r="R249" s="56"/>
    </row>
    <row r="250" spans="1:18" ht="41.25" customHeight="1">
      <c r="A250" s="83" t="s">
        <v>403</v>
      </c>
      <c r="B250" s="83" t="s">
        <v>298</v>
      </c>
      <c r="C250" s="83"/>
      <c r="D250" s="87" t="s">
        <v>255</v>
      </c>
      <c r="E250" s="48">
        <f>E251</f>
        <v>5066914</v>
      </c>
      <c r="F250" s="48">
        <f>F251</f>
        <v>5066914</v>
      </c>
      <c r="G250" s="48">
        <f aca="true" t="shared" si="88" ref="G250:O250">G251</f>
        <v>1726862</v>
      </c>
      <c r="H250" s="48">
        <f t="shared" si="88"/>
        <v>243046</v>
      </c>
      <c r="I250" s="48"/>
      <c r="J250" s="48">
        <f t="shared" si="88"/>
        <v>1321806</v>
      </c>
      <c r="K250" s="48">
        <f>K251</f>
        <v>0</v>
      </c>
      <c r="L250" s="48">
        <f t="shared" si="88"/>
        <v>0</v>
      </c>
      <c r="M250" s="48">
        <f t="shared" si="88"/>
        <v>0</v>
      </c>
      <c r="N250" s="48">
        <f t="shared" si="88"/>
        <v>1321806</v>
      </c>
      <c r="O250" s="48">
        <f t="shared" si="88"/>
        <v>1321806</v>
      </c>
      <c r="P250" s="49">
        <f t="shared" si="84"/>
        <v>6388720</v>
      </c>
      <c r="Q250" s="50">
        <f>P250-'[1]Місто'!$P$309</f>
        <v>0</v>
      </c>
      <c r="R250" s="56"/>
    </row>
    <row r="251" spans="1:18" ht="36" customHeight="1">
      <c r="A251" s="78" t="s">
        <v>404</v>
      </c>
      <c r="B251" s="40"/>
      <c r="C251" s="40"/>
      <c r="D251" s="65" t="s">
        <v>255</v>
      </c>
      <c r="E251" s="35">
        <f>E252+E254+E255</f>
        <v>5066914</v>
      </c>
      <c r="F251" s="35">
        <f aca="true" t="shared" si="89" ref="F251:P251">F252+F254+F255</f>
        <v>5066914</v>
      </c>
      <c r="G251" s="35">
        <f t="shared" si="89"/>
        <v>1726862</v>
      </c>
      <c r="H251" s="35">
        <f t="shared" si="89"/>
        <v>243046</v>
      </c>
      <c r="I251" s="35">
        <f t="shared" si="89"/>
        <v>0</v>
      </c>
      <c r="J251" s="35">
        <f t="shared" si="89"/>
        <v>1321806</v>
      </c>
      <c r="K251" s="35">
        <f t="shared" si="89"/>
        <v>0</v>
      </c>
      <c r="L251" s="35">
        <f t="shared" si="89"/>
        <v>0</v>
      </c>
      <c r="M251" s="35">
        <f t="shared" si="89"/>
        <v>0</v>
      </c>
      <c r="N251" s="35">
        <f t="shared" si="89"/>
        <v>1321806</v>
      </c>
      <c r="O251" s="35">
        <f t="shared" si="89"/>
        <v>1321806</v>
      </c>
      <c r="P251" s="35">
        <f t="shared" si="89"/>
        <v>6388720</v>
      </c>
      <c r="Q251" s="50"/>
      <c r="R251" s="56"/>
    </row>
    <row r="252" spans="1:18" ht="12.75">
      <c r="A252" s="173" t="s">
        <v>45</v>
      </c>
      <c r="B252" s="172" t="s">
        <v>26</v>
      </c>
      <c r="C252" s="172"/>
      <c r="D252" s="191" t="s">
        <v>28</v>
      </c>
      <c r="E252" s="187">
        <f>E253</f>
        <v>3141718</v>
      </c>
      <c r="F252" s="187">
        <f aca="true" t="shared" si="90" ref="F252:P252">F253</f>
        <v>3141718</v>
      </c>
      <c r="G252" s="187">
        <f t="shared" si="90"/>
        <v>1726862</v>
      </c>
      <c r="H252" s="187">
        <f t="shared" si="90"/>
        <v>243046</v>
      </c>
      <c r="I252" s="187">
        <f t="shared" si="90"/>
        <v>0</v>
      </c>
      <c r="J252" s="187">
        <f t="shared" si="90"/>
        <v>108516</v>
      </c>
      <c r="K252" s="187">
        <f t="shared" si="90"/>
        <v>0</v>
      </c>
      <c r="L252" s="187">
        <f t="shared" si="90"/>
        <v>0</v>
      </c>
      <c r="M252" s="187">
        <f t="shared" si="90"/>
        <v>0</v>
      </c>
      <c r="N252" s="187">
        <f t="shared" si="90"/>
        <v>108516</v>
      </c>
      <c r="O252" s="187">
        <f t="shared" si="90"/>
        <v>108516</v>
      </c>
      <c r="P252" s="187">
        <f t="shared" si="90"/>
        <v>3250234</v>
      </c>
      <c r="Q252" s="50"/>
      <c r="R252" s="56"/>
    </row>
    <row r="253" spans="1:18" ht="25.5">
      <c r="A253" s="67" t="s">
        <v>133</v>
      </c>
      <c r="B253" s="37" t="s">
        <v>155</v>
      </c>
      <c r="C253" s="67" t="s">
        <v>799</v>
      </c>
      <c r="D253" s="68" t="s">
        <v>463</v>
      </c>
      <c r="E253" s="36">
        <f>'[1]Місто'!E311</f>
        <v>3141718</v>
      </c>
      <c r="F253" s="36">
        <f>'[1]Місто'!F311</f>
        <v>3141718</v>
      </c>
      <c r="G253" s="36">
        <f>'[1]Місто'!G311</f>
        <v>1726862</v>
      </c>
      <c r="H253" s="36">
        <f>'[1]Місто'!H311</f>
        <v>243046</v>
      </c>
      <c r="I253" s="36"/>
      <c r="J253" s="36">
        <f>K253+N253</f>
        <v>108516</v>
      </c>
      <c r="K253" s="36">
        <f>'[1]Місто'!K311</f>
        <v>0</v>
      </c>
      <c r="L253" s="36">
        <f>'[1]Місто'!L311</f>
        <v>0</v>
      </c>
      <c r="M253" s="36">
        <f>'[1]Місто'!M311</f>
        <v>0</v>
      </c>
      <c r="N253" s="36">
        <f>'[1]Місто'!N311</f>
        <v>108516</v>
      </c>
      <c r="O253" s="36">
        <f>'[1]Місто'!O311</f>
        <v>108516</v>
      </c>
      <c r="P253" s="52">
        <f t="shared" si="84"/>
        <v>3250234</v>
      </c>
      <c r="Q253" s="50"/>
      <c r="R253" s="56"/>
    </row>
    <row r="254" spans="1:18" ht="30" customHeight="1">
      <c r="A254" s="173" t="s">
        <v>692</v>
      </c>
      <c r="B254" s="173" t="s">
        <v>691</v>
      </c>
      <c r="C254" s="173" t="s">
        <v>834</v>
      </c>
      <c r="D254" s="174" t="s">
        <v>693</v>
      </c>
      <c r="E254" s="175"/>
      <c r="F254" s="175"/>
      <c r="G254" s="175"/>
      <c r="H254" s="175"/>
      <c r="I254" s="175"/>
      <c r="J254" s="175">
        <f>K254+N254</f>
        <v>887560</v>
      </c>
      <c r="K254" s="175">
        <f>'[1]Місто'!$K$313</f>
        <v>0</v>
      </c>
      <c r="L254" s="175"/>
      <c r="M254" s="175"/>
      <c r="N254" s="175">
        <f>O254</f>
        <v>887560</v>
      </c>
      <c r="O254" s="175">
        <f>'[1]Місто'!$O$313</f>
        <v>887560</v>
      </c>
      <c r="P254" s="176">
        <f t="shared" si="84"/>
        <v>887560</v>
      </c>
      <c r="Q254" s="50"/>
      <c r="R254" s="56"/>
    </row>
    <row r="255" spans="1:18" ht="24.75" customHeight="1">
      <c r="A255" s="173" t="s">
        <v>46</v>
      </c>
      <c r="B255" s="173" t="s">
        <v>860</v>
      </c>
      <c r="C255" s="173"/>
      <c r="D255" s="174" t="s">
        <v>861</v>
      </c>
      <c r="E255" s="175">
        <f>E256</f>
        <v>1925196</v>
      </c>
      <c r="F255" s="175">
        <f aca="true" t="shared" si="91" ref="F255:P255">F256</f>
        <v>1925196</v>
      </c>
      <c r="G255" s="175">
        <f t="shared" si="91"/>
        <v>0</v>
      </c>
      <c r="H255" s="175">
        <f t="shared" si="91"/>
        <v>0</v>
      </c>
      <c r="I255" s="175">
        <f t="shared" si="91"/>
        <v>0</v>
      </c>
      <c r="J255" s="175">
        <f t="shared" si="91"/>
        <v>325730</v>
      </c>
      <c r="K255" s="175">
        <f t="shared" si="91"/>
        <v>0</v>
      </c>
      <c r="L255" s="175">
        <f t="shared" si="91"/>
        <v>0</v>
      </c>
      <c r="M255" s="175">
        <f t="shared" si="91"/>
        <v>0</v>
      </c>
      <c r="N255" s="175">
        <f t="shared" si="91"/>
        <v>325730</v>
      </c>
      <c r="O255" s="175">
        <f t="shared" si="91"/>
        <v>325730</v>
      </c>
      <c r="P255" s="175">
        <f t="shared" si="91"/>
        <v>2250926</v>
      </c>
      <c r="Q255" s="50"/>
      <c r="R255" s="56"/>
    </row>
    <row r="256" spans="1:18" ht="12.75">
      <c r="A256" s="129" t="s">
        <v>604</v>
      </c>
      <c r="B256" s="129" t="s">
        <v>176</v>
      </c>
      <c r="C256" s="129"/>
      <c r="D256" s="144" t="s">
        <v>597</v>
      </c>
      <c r="E256" s="135">
        <f>E257+E258</f>
        <v>1925196</v>
      </c>
      <c r="F256" s="135">
        <f>F257+F258</f>
        <v>1925196</v>
      </c>
      <c r="G256" s="135"/>
      <c r="H256" s="135"/>
      <c r="I256" s="135"/>
      <c r="J256" s="135">
        <f>K256+N256</f>
        <v>325730</v>
      </c>
      <c r="K256" s="135">
        <f>K257</f>
        <v>0</v>
      </c>
      <c r="L256" s="135"/>
      <c r="M256" s="135"/>
      <c r="N256" s="135">
        <f>O256</f>
        <v>325730</v>
      </c>
      <c r="O256" s="135">
        <f>O257</f>
        <v>325730</v>
      </c>
      <c r="P256" s="136">
        <f t="shared" si="84"/>
        <v>2250926</v>
      </c>
      <c r="Q256" s="50"/>
      <c r="R256" s="56"/>
    </row>
    <row r="257" spans="1:18" ht="54.75" customHeight="1">
      <c r="A257" s="122" t="s">
        <v>529</v>
      </c>
      <c r="B257" s="67" t="s">
        <v>176</v>
      </c>
      <c r="C257" s="67" t="s">
        <v>802</v>
      </c>
      <c r="D257" s="68" t="s">
        <v>672</v>
      </c>
      <c r="E257" s="36">
        <f>'[1]Місто'!E319+'[1]Місто'!E317+'[1]Місто'!E318</f>
        <v>1925196</v>
      </c>
      <c r="F257" s="36">
        <f>'[1]Місто'!F319+'[1]Місто'!F317+'[1]Місто'!F318</f>
        <v>1925196</v>
      </c>
      <c r="G257" s="36"/>
      <c r="H257" s="36"/>
      <c r="I257" s="36"/>
      <c r="J257" s="36">
        <f>K257+N257</f>
        <v>325730</v>
      </c>
      <c r="K257" s="36">
        <f>'[1]Місто'!$K$317</f>
        <v>0</v>
      </c>
      <c r="L257" s="36"/>
      <c r="M257" s="36"/>
      <c r="N257" s="36">
        <f>O257</f>
        <v>325730</v>
      </c>
      <c r="O257" s="36">
        <f>'[1]Місто'!$O$317+'[1]Місто'!$O$318</f>
        <v>325730</v>
      </c>
      <c r="P257" s="52">
        <f t="shared" si="84"/>
        <v>2250926</v>
      </c>
      <c r="Q257" s="50"/>
      <c r="R257" s="56"/>
    </row>
    <row r="258" spans="1:18" ht="37.5" customHeight="1" hidden="1">
      <c r="A258" s="78" t="s">
        <v>696</v>
      </c>
      <c r="B258" s="40" t="s">
        <v>176</v>
      </c>
      <c r="C258" s="40"/>
      <c r="D258" s="133" t="s">
        <v>616</v>
      </c>
      <c r="E258" s="36">
        <f>'[1]Місто'!E316</f>
        <v>0</v>
      </c>
      <c r="F258" s="36">
        <f>'[1]Місто'!F316</f>
        <v>0</v>
      </c>
      <c r="G258" s="36"/>
      <c r="H258" s="36"/>
      <c r="I258" s="36"/>
      <c r="J258" s="36"/>
      <c r="K258" s="36"/>
      <c r="L258" s="36"/>
      <c r="M258" s="36"/>
      <c r="N258" s="36"/>
      <c r="O258" s="36"/>
      <c r="P258" s="52">
        <f t="shared" si="84"/>
        <v>0</v>
      </c>
      <c r="Q258" s="50"/>
      <c r="R258" s="56"/>
    </row>
    <row r="259" spans="1:18" ht="32.25" customHeight="1" hidden="1">
      <c r="A259" s="129"/>
      <c r="B259" s="67"/>
      <c r="C259" s="67"/>
      <c r="D259" s="66"/>
      <c r="E259" s="36"/>
      <c r="F259" s="36"/>
      <c r="G259" s="36"/>
      <c r="H259" s="36"/>
      <c r="I259" s="36"/>
      <c r="J259" s="36"/>
      <c r="K259" s="36"/>
      <c r="L259" s="36"/>
      <c r="M259" s="36"/>
      <c r="N259" s="36"/>
      <c r="O259" s="36"/>
      <c r="P259" s="52">
        <f t="shared" si="84"/>
        <v>0</v>
      </c>
      <c r="Q259" s="50"/>
      <c r="R259" s="56"/>
    </row>
    <row r="260" spans="1:17" s="54" customFormat="1" ht="25.5">
      <c r="A260" s="83" t="s">
        <v>405</v>
      </c>
      <c r="B260" s="83" t="s">
        <v>300</v>
      </c>
      <c r="C260" s="83"/>
      <c r="D260" s="82" t="s">
        <v>272</v>
      </c>
      <c r="E260" s="48">
        <f aca="true" t="shared" si="92" ref="E260:P262">E261</f>
        <v>966050</v>
      </c>
      <c r="F260" s="48">
        <f t="shared" si="92"/>
        <v>966050</v>
      </c>
      <c r="G260" s="48">
        <f t="shared" si="92"/>
        <v>592002</v>
      </c>
      <c r="H260" s="48">
        <f t="shared" si="92"/>
        <v>21921</v>
      </c>
      <c r="I260" s="48"/>
      <c r="J260" s="48">
        <f aca="true" t="shared" si="93" ref="J260:J268">K260+N260</f>
        <v>39348</v>
      </c>
      <c r="K260" s="48"/>
      <c r="L260" s="48"/>
      <c r="M260" s="48"/>
      <c r="N260" s="48">
        <f>N261</f>
        <v>39348</v>
      </c>
      <c r="O260" s="48">
        <f>O261</f>
        <v>39348</v>
      </c>
      <c r="P260" s="49">
        <f t="shared" si="84"/>
        <v>1005398</v>
      </c>
      <c r="Q260" s="50">
        <f>P260-'[1]Місто'!$P$320</f>
        <v>0</v>
      </c>
    </row>
    <row r="261" spans="1:17" s="54" customFormat="1" ht="23.25" customHeight="1">
      <c r="A261" s="78" t="s">
        <v>406</v>
      </c>
      <c r="B261" s="40"/>
      <c r="C261" s="40"/>
      <c r="D261" s="65" t="s">
        <v>272</v>
      </c>
      <c r="E261" s="36">
        <f>E262</f>
        <v>966050</v>
      </c>
      <c r="F261" s="36">
        <f t="shared" si="92"/>
        <v>966050</v>
      </c>
      <c r="G261" s="36">
        <f t="shared" si="92"/>
        <v>592002</v>
      </c>
      <c r="H261" s="36">
        <f t="shared" si="92"/>
        <v>21921</v>
      </c>
      <c r="I261" s="36">
        <f t="shared" si="92"/>
        <v>0</v>
      </c>
      <c r="J261" s="36">
        <f t="shared" si="92"/>
        <v>39348</v>
      </c>
      <c r="K261" s="36">
        <f t="shared" si="92"/>
        <v>0</v>
      </c>
      <c r="L261" s="36">
        <f t="shared" si="92"/>
        <v>0</v>
      </c>
      <c r="M261" s="36">
        <f t="shared" si="92"/>
        <v>0</v>
      </c>
      <c r="N261" s="36">
        <f t="shared" si="92"/>
        <v>39348</v>
      </c>
      <c r="O261" s="36">
        <f t="shared" si="92"/>
        <v>39348</v>
      </c>
      <c r="P261" s="36">
        <f t="shared" si="92"/>
        <v>1005398</v>
      </c>
      <c r="Q261" s="50"/>
    </row>
    <row r="262" spans="1:17" s="54" customFormat="1" ht="12.75">
      <c r="A262" s="173" t="s">
        <v>47</v>
      </c>
      <c r="B262" s="172" t="s">
        <v>26</v>
      </c>
      <c r="C262" s="172"/>
      <c r="D262" s="191" t="s">
        <v>28</v>
      </c>
      <c r="E262" s="175">
        <f>E263</f>
        <v>966050</v>
      </c>
      <c r="F262" s="175">
        <f t="shared" si="92"/>
        <v>966050</v>
      </c>
      <c r="G262" s="175">
        <f t="shared" si="92"/>
        <v>592002</v>
      </c>
      <c r="H262" s="175">
        <f t="shared" si="92"/>
        <v>21921</v>
      </c>
      <c r="I262" s="175">
        <f t="shared" si="92"/>
        <v>0</v>
      </c>
      <c r="J262" s="175">
        <f t="shared" si="92"/>
        <v>39348</v>
      </c>
      <c r="K262" s="175">
        <f t="shared" si="92"/>
        <v>0</v>
      </c>
      <c r="L262" s="175">
        <f t="shared" si="92"/>
        <v>0</v>
      </c>
      <c r="M262" s="175">
        <f t="shared" si="92"/>
        <v>0</v>
      </c>
      <c r="N262" s="175">
        <f t="shared" si="92"/>
        <v>39348</v>
      </c>
      <c r="O262" s="175">
        <f t="shared" si="92"/>
        <v>39348</v>
      </c>
      <c r="P262" s="175">
        <f t="shared" si="92"/>
        <v>1005398</v>
      </c>
      <c r="Q262" s="50"/>
    </row>
    <row r="263" spans="1:17" s="54" customFormat="1" ht="38.25">
      <c r="A263" s="67" t="s">
        <v>134</v>
      </c>
      <c r="B263" s="37" t="s">
        <v>155</v>
      </c>
      <c r="C263" s="67" t="s">
        <v>799</v>
      </c>
      <c r="D263" s="68" t="s">
        <v>474</v>
      </c>
      <c r="E263" s="36">
        <f>'[1]Місто'!E322</f>
        <v>966050</v>
      </c>
      <c r="F263" s="36">
        <f>'[1]Місто'!F322</f>
        <v>966050</v>
      </c>
      <c r="G263" s="36">
        <f>'[1]Місто'!G322</f>
        <v>592002</v>
      </c>
      <c r="H263" s="36">
        <f>'[1]Місто'!H322</f>
        <v>21921</v>
      </c>
      <c r="I263" s="36"/>
      <c r="J263" s="36">
        <f t="shared" si="93"/>
        <v>39348</v>
      </c>
      <c r="K263" s="36">
        <f>'[1]Місто'!K322</f>
        <v>0</v>
      </c>
      <c r="L263" s="36">
        <f>'[1]Місто'!L322</f>
        <v>0</v>
      </c>
      <c r="M263" s="36">
        <f>'[1]Місто'!M322</f>
        <v>0</v>
      </c>
      <c r="N263" s="36">
        <f>'[1]Місто'!N322</f>
        <v>39348</v>
      </c>
      <c r="O263" s="36">
        <f>'[1]Місто'!O322</f>
        <v>39348</v>
      </c>
      <c r="P263" s="52">
        <f t="shared" si="84"/>
        <v>1005398</v>
      </c>
      <c r="Q263" s="50"/>
    </row>
    <row r="264" spans="1:18" ht="24.75" customHeight="1">
      <c r="A264" s="83" t="s">
        <v>407</v>
      </c>
      <c r="B264" s="83" t="s">
        <v>304</v>
      </c>
      <c r="C264" s="83"/>
      <c r="D264" s="90" t="s">
        <v>273</v>
      </c>
      <c r="E264" s="48">
        <f aca="true" t="shared" si="94" ref="E264:F266">E265</f>
        <v>1824694</v>
      </c>
      <c r="F264" s="48">
        <f t="shared" si="94"/>
        <v>1824694</v>
      </c>
      <c r="G264" s="48">
        <f aca="true" t="shared" si="95" ref="G264:P266">G265</f>
        <v>1126734</v>
      </c>
      <c r="H264" s="48">
        <f t="shared" si="95"/>
        <v>96033</v>
      </c>
      <c r="I264" s="48"/>
      <c r="J264" s="48">
        <f t="shared" si="95"/>
        <v>0</v>
      </c>
      <c r="K264" s="48">
        <f t="shared" si="95"/>
        <v>0</v>
      </c>
      <c r="L264" s="48">
        <f t="shared" si="95"/>
        <v>0</v>
      </c>
      <c r="M264" s="48">
        <f t="shared" si="95"/>
        <v>0</v>
      </c>
      <c r="N264" s="48">
        <f t="shared" si="95"/>
        <v>0</v>
      </c>
      <c r="O264" s="48">
        <f t="shared" si="95"/>
        <v>0</v>
      </c>
      <c r="P264" s="48">
        <f t="shared" si="84"/>
        <v>1824694</v>
      </c>
      <c r="Q264" s="50">
        <f>P264-'[1]Місто'!$P$323</f>
        <v>0</v>
      </c>
      <c r="R264" s="56"/>
    </row>
    <row r="265" spans="1:18" ht="25.5">
      <c r="A265" s="67" t="s">
        <v>408</v>
      </c>
      <c r="B265" s="37"/>
      <c r="C265" s="37"/>
      <c r="D265" s="65" t="s">
        <v>273</v>
      </c>
      <c r="E265" s="36">
        <f t="shared" si="94"/>
        <v>1824694</v>
      </c>
      <c r="F265" s="36">
        <f t="shared" si="94"/>
        <v>1824694</v>
      </c>
      <c r="G265" s="36">
        <f t="shared" si="95"/>
        <v>1126734</v>
      </c>
      <c r="H265" s="36">
        <f t="shared" si="95"/>
        <v>96033</v>
      </c>
      <c r="I265" s="36">
        <f t="shared" si="95"/>
        <v>0</v>
      </c>
      <c r="J265" s="36">
        <f t="shared" si="95"/>
        <v>0</v>
      </c>
      <c r="K265" s="36">
        <f t="shared" si="95"/>
        <v>0</v>
      </c>
      <c r="L265" s="36">
        <f t="shared" si="95"/>
        <v>0</v>
      </c>
      <c r="M265" s="36">
        <f t="shared" si="95"/>
        <v>0</v>
      </c>
      <c r="N265" s="36">
        <f t="shared" si="95"/>
        <v>0</v>
      </c>
      <c r="O265" s="36">
        <f t="shared" si="95"/>
        <v>0</v>
      </c>
      <c r="P265" s="36">
        <f t="shared" si="95"/>
        <v>1824694</v>
      </c>
      <c r="Q265" s="50"/>
      <c r="R265" s="56"/>
    </row>
    <row r="266" spans="1:18" ht="12.75">
      <c r="A266" s="173" t="s">
        <v>48</v>
      </c>
      <c r="B266" s="173" t="s">
        <v>26</v>
      </c>
      <c r="C266" s="173"/>
      <c r="D266" s="191" t="s">
        <v>28</v>
      </c>
      <c r="E266" s="175">
        <f t="shared" si="94"/>
        <v>1824694</v>
      </c>
      <c r="F266" s="175">
        <f t="shared" si="94"/>
        <v>1824694</v>
      </c>
      <c r="G266" s="175">
        <f t="shared" si="95"/>
        <v>1126734</v>
      </c>
      <c r="H266" s="175">
        <f t="shared" si="95"/>
        <v>96033</v>
      </c>
      <c r="I266" s="175">
        <f t="shared" si="95"/>
        <v>0</v>
      </c>
      <c r="J266" s="175">
        <f t="shared" si="95"/>
        <v>0</v>
      </c>
      <c r="K266" s="175">
        <f t="shared" si="95"/>
        <v>0</v>
      </c>
      <c r="L266" s="175">
        <f t="shared" si="95"/>
        <v>0</v>
      </c>
      <c r="M266" s="175">
        <f t="shared" si="95"/>
        <v>0</v>
      </c>
      <c r="N266" s="175">
        <f t="shared" si="95"/>
        <v>0</v>
      </c>
      <c r="O266" s="175">
        <f t="shared" si="95"/>
        <v>0</v>
      </c>
      <c r="P266" s="175">
        <f t="shared" si="95"/>
        <v>1824694</v>
      </c>
      <c r="Q266" s="50"/>
      <c r="R266" s="56"/>
    </row>
    <row r="267" spans="1:18" ht="25.5">
      <c r="A267" s="67" t="s">
        <v>135</v>
      </c>
      <c r="B267" s="37" t="s">
        <v>155</v>
      </c>
      <c r="C267" s="67" t="s">
        <v>799</v>
      </c>
      <c r="D267" s="68" t="s">
        <v>464</v>
      </c>
      <c r="E267" s="36">
        <f>'[1]Місто'!E325</f>
        <v>1824694</v>
      </c>
      <c r="F267" s="36">
        <f>'[1]Місто'!F325</f>
        <v>1824694</v>
      </c>
      <c r="G267" s="36">
        <f>'[1]Місто'!G325</f>
        <v>1126734</v>
      </c>
      <c r="H267" s="36">
        <f>'[1]Місто'!H325</f>
        <v>96033</v>
      </c>
      <c r="I267" s="36"/>
      <c r="J267" s="36">
        <f t="shared" si="93"/>
        <v>0</v>
      </c>
      <c r="K267" s="36">
        <f>'[1]Місто'!K325</f>
        <v>0</v>
      </c>
      <c r="L267" s="36">
        <f>'[1]Місто'!L325</f>
        <v>0</v>
      </c>
      <c r="M267" s="36">
        <f>'[1]Місто'!M325</f>
        <v>0</v>
      </c>
      <c r="N267" s="36">
        <f>'[1]Місто'!N325</f>
        <v>0</v>
      </c>
      <c r="O267" s="36">
        <f>'[1]Місто'!O325</f>
        <v>0</v>
      </c>
      <c r="P267" s="52">
        <f t="shared" si="84"/>
        <v>1824694</v>
      </c>
      <c r="Q267" s="50"/>
      <c r="R267" s="56"/>
    </row>
    <row r="268" spans="1:17" ht="15" customHeight="1" hidden="1">
      <c r="A268" s="67" t="s">
        <v>531</v>
      </c>
      <c r="B268" s="67" t="s">
        <v>274</v>
      </c>
      <c r="C268" s="67"/>
      <c r="D268" s="66" t="s">
        <v>409</v>
      </c>
      <c r="E268" s="36">
        <f>'[1]Місто'!E327</f>
        <v>0</v>
      </c>
      <c r="F268" s="36">
        <f>'[1]Місто'!F327</f>
        <v>0</v>
      </c>
      <c r="G268" s="36">
        <f>'[1]Місто'!G327</f>
        <v>0</v>
      </c>
      <c r="H268" s="36">
        <f>'[1]Місто'!H327</f>
        <v>0</v>
      </c>
      <c r="I268" s="36"/>
      <c r="J268" s="36">
        <f t="shared" si="93"/>
        <v>0</v>
      </c>
      <c r="K268" s="36">
        <f>'[1]Місто'!K327</f>
        <v>0</v>
      </c>
      <c r="L268" s="36">
        <f>'[1]Місто'!L327</f>
        <v>0</v>
      </c>
      <c r="M268" s="36">
        <f>'[1]Місто'!M327</f>
        <v>0</v>
      </c>
      <c r="N268" s="36">
        <f>'[1]Місто'!N327</f>
        <v>0</v>
      </c>
      <c r="O268" s="36">
        <f>'[1]Місто'!O327</f>
        <v>0</v>
      </c>
      <c r="P268" s="52">
        <f t="shared" si="84"/>
        <v>0</v>
      </c>
      <c r="Q268" s="50"/>
    </row>
    <row r="269" spans="1:18" ht="25.5">
      <c r="A269" s="83" t="s">
        <v>410</v>
      </c>
      <c r="B269" s="83" t="s">
        <v>299</v>
      </c>
      <c r="C269" s="83"/>
      <c r="D269" s="87" t="s">
        <v>259</v>
      </c>
      <c r="E269" s="48">
        <f>E270</f>
        <v>1674915</v>
      </c>
      <c r="F269" s="48">
        <f>F270</f>
        <v>1674915</v>
      </c>
      <c r="G269" s="48">
        <f aca="true" t="shared" si="96" ref="G269:O269">G270</f>
        <v>759828</v>
      </c>
      <c r="H269" s="48">
        <f t="shared" si="96"/>
        <v>57405</v>
      </c>
      <c r="I269" s="48">
        <f t="shared" si="96"/>
        <v>0</v>
      </c>
      <c r="J269" s="48">
        <f t="shared" si="96"/>
        <v>41278072</v>
      </c>
      <c r="K269" s="48">
        <f t="shared" si="96"/>
        <v>15000</v>
      </c>
      <c r="L269" s="48">
        <f t="shared" si="96"/>
        <v>0</v>
      </c>
      <c r="M269" s="48">
        <f t="shared" si="96"/>
        <v>0</v>
      </c>
      <c r="N269" s="48">
        <f t="shared" si="96"/>
        <v>41263072</v>
      </c>
      <c r="O269" s="48">
        <f t="shared" si="96"/>
        <v>11279308</v>
      </c>
      <c r="P269" s="49">
        <f>E269+J269</f>
        <v>42952987</v>
      </c>
      <c r="Q269" s="50">
        <f>P269-'[1]Місто'!$P$328</f>
        <v>0</v>
      </c>
      <c r="R269" s="56"/>
    </row>
    <row r="270" spans="1:18" ht="25.5" customHeight="1">
      <c r="A270" s="78" t="s">
        <v>411</v>
      </c>
      <c r="B270" s="40"/>
      <c r="C270" s="40"/>
      <c r="D270" s="65" t="s">
        <v>259</v>
      </c>
      <c r="E270" s="35">
        <f>E271+E275+E278+E280</f>
        <v>1674915</v>
      </c>
      <c r="F270" s="35">
        <f aca="true" t="shared" si="97" ref="F270:P270">F271+F275+F278+F280</f>
        <v>1674915</v>
      </c>
      <c r="G270" s="35">
        <f t="shared" si="97"/>
        <v>759828</v>
      </c>
      <c r="H270" s="35">
        <f t="shared" si="97"/>
        <v>57405</v>
      </c>
      <c r="I270" s="35">
        <f t="shared" si="97"/>
        <v>0</v>
      </c>
      <c r="J270" s="35">
        <f t="shared" si="97"/>
        <v>41278072</v>
      </c>
      <c r="K270" s="35">
        <f t="shared" si="97"/>
        <v>15000</v>
      </c>
      <c r="L270" s="35">
        <f t="shared" si="97"/>
        <v>0</v>
      </c>
      <c r="M270" s="35">
        <f t="shared" si="97"/>
        <v>0</v>
      </c>
      <c r="N270" s="35">
        <f t="shared" si="97"/>
        <v>41263072</v>
      </c>
      <c r="O270" s="35">
        <f t="shared" si="97"/>
        <v>11279308</v>
      </c>
      <c r="P270" s="35">
        <f t="shared" si="97"/>
        <v>42952987</v>
      </c>
      <c r="Q270" s="50"/>
      <c r="R270" s="56"/>
    </row>
    <row r="271" spans="1:18" ht="12.75">
      <c r="A271" s="173" t="s">
        <v>49</v>
      </c>
      <c r="B271" s="172" t="s">
        <v>26</v>
      </c>
      <c r="C271" s="172"/>
      <c r="D271" s="191" t="s">
        <v>28</v>
      </c>
      <c r="E271" s="187">
        <f>E272</f>
        <v>1198249</v>
      </c>
      <c r="F271" s="187">
        <f aca="true" t="shared" si="98" ref="F271:P271">F272</f>
        <v>1198249</v>
      </c>
      <c r="G271" s="187">
        <f t="shared" si="98"/>
        <v>759828</v>
      </c>
      <c r="H271" s="187">
        <f t="shared" si="98"/>
        <v>57405</v>
      </c>
      <c r="I271" s="187">
        <f t="shared" si="98"/>
        <v>0</v>
      </c>
      <c r="J271" s="187">
        <f t="shared" si="98"/>
        <v>0</v>
      </c>
      <c r="K271" s="187">
        <f t="shared" si="98"/>
        <v>0</v>
      </c>
      <c r="L271" s="187">
        <f t="shared" si="98"/>
        <v>0</v>
      </c>
      <c r="M271" s="187">
        <f t="shared" si="98"/>
        <v>0</v>
      </c>
      <c r="N271" s="187">
        <f t="shared" si="98"/>
        <v>0</v>
      </c>
      <c r="O271" s="187">
        <f t="shared" si="98"/>
        <v>0</v>
      </c>
      <c r="P271" s="187">
        <f t="shared" si="98"/>
        <v>1198249</v>
      </c>
      <c r="Q271" s="50"/>
      <c r="R271" s="56"/>
    </row>
    <row r="272" spans="1:18" ht="39.75" customHeight="1">
      <c r="A272" s="67" t="s">
        <v>136</v>
      </c>
      <c r="B272" s="37" t="s">
        <v>155</v>
      </c>
      <c r="C272" s="67" t="s">
        <v>799</v>
      </c>
      <c r="D272" s="68" t="s">
        <v>468</v>
      </c>
      <c r="E272" s="36">
        <f>'[1]Місто'!E330</f>
        <v>1198249</v>
      </c>
      <c r="F272" s="36">
        <f>'[1]Місто'!F330</f>
        <v>1198249</v>
      </c>
      <c r="G272" s="36">
        <f>'[1]Місто'!G330</f>
        <v>759828</v>
      </c>
      <c r="H272" s="36">
        <f>'[1]Місто'!H330</f>
        <v>57405</v>
      </c>
      <c r="I272" s="36"/>
      <c r="J272" s="36">
        <f>K272+N272</f>
        <v>0</v>
      </c>
      <c r="K272" s="36">
        <f>'[1]Місто'!K330</f>
        <v>0</v>
      </c>
      <c r="L272" s="36">
        <f>'[1]Місто'!L330</f>
        <v>0</v>
      </c>
      <c r="M272" s="36">
        <f>'[1]Місто'!M330</f>
        <v>0</v>
      </c>
      <c r="N272" s="36">
        <f>'[1]Місто'!N330</f>
        <v>0</v>
      </c>
      <c r="O272" s="36">
        <f>'[1]Місто'!O330</f>
        <v>0</v>
      </c>
      <c r="P272" s="52">
        <f t="shared" si="84"/>
        <v>1198249</v>
      </c>
      <c r="Q272" s="50"/>
      <c r="R272" s="56"/>
    </row>
    <row r="273" spans="1:18" ht="25.5" hidden="1">
      <c r="A273" s="67" t="s">
        <v>726</v>
      </c>
      <c r="B273" s="67">
        <v>150101</v>
      </c>
      <c r="C273" s="67"/>
      <c r="D273" s="62" t="s">
        <v>309</v>
      </c>
      <c r="E273" s="36"/>
      <c r="F273" s="36"/>
      <c r="G273" s="36"/>
      <c r="H273" s="36"/>
      <c r="I273" s="36"/>
      <c r="J273" s="36">
        <f>K273+N273</f>
        <v>0</v>
      </c>
      <c r="K273" s="36"/>
      <c r="L273" s="36"/>
      <c r="M273" s="36"/>
      <c r="N273" s="36">
        <f>O273</f>
        <v>0</v>
      </c>
      <c r="O273" s="36">
        <f>'[1]Місто'!$O$332</f>
        <v>0</v>
      </c>
      <c r="P273" s="52">
        <f t="shared" si="84"/>
        <v>0</v>
      </c>
      <c r="Q273" s="50"/>
      <c r="R273" s="56"/>
    </row>
    <row r="274" spans="1:18" ht="27.75" customHeight="1" hidden="1">
      <c r="A274" s="67" t="s">
        <v>725</v>
      </c>
      <c r="B274" s="67" t="s">
        <v>218</v>
      </c>
      <c r="C274" s="67"/>
      <c r="D274" s="66" t="s">
        <v>398</v>
      </c>
      <c r="E274" s="36"/>
      <c r="F274" s="36"/>
      <c r="G274" s="36"/>
      <c r="H274" s="36"/>
      <c r="I274" s="36"/>
      <c r="J274" s="36">
        <f>K274+N274</f>
        <v>0</v>
      </c>
      <c r="K274" s="36"/>
      <c r="L274" s="36"/>
      <c r="M274" s="36"/>
      <c r="N274" s="36">
        <f>O274</f>
        <v>0</v>
      </c>
      <c r="O274" s="36">
        <f>'[1]Місто'!$O$334</f>
        <v>0</v>
      </c>
      <c r="P274" s="52">
        <f t="shared" si="84"/>
        <v>0</v>
      </c>
      <c r="Q274" s="50"/>
      <c r="R274" s="56"/>
    </row>
    <row r="275" spans="1:18" ht="37.5" customHeight="1">
      <c r="A275" s="173" t="s">
        <v>51</v>
      </c>
      <c r="B275" s="173" t="s">
        <v>50</v>
      </c>
      <c r="C275" s="173"/>
      <c r="D275" s="178" t="s">
        <v>53</v>
      </c>
      <c r="E275" s="175">
        <f>E276</f>
        <v>60000</v>
      </c>
      <c r="F275" s="175">
        <f aca="true" t="shared" si="99" ref="F275:P276">F276</f>
        <v>60000</v>
      </c>
      <c r="G275" s="175">
        <f t="shared" si="99"/>
        <v>0</v>
      </c>
      <c r="H275" s="175">
        <f t="shared" si="99"/>
        <v>0</v>
      </c>
      <c r="I275" s="175">
        <f t="shared" si="99"/>
        <v>0</v>
      </c>
      <c r="J275" s="175">
        <f t="shared" si="99"/>
        <v>0</v>
      </c>
      <c r="K275" s="175">
        <f t="shared" si="99"/>
        <v>0</v>
      </c>
      <c r="L275" s="175">
        <f t="shared" si="99"/>
        <v>0</v>
      </c>
      <c r="M275" s="175">
        <f t="shared" si="99"/>
        <v>0</v>
      </c>
      <c r="N275" s="175">
        <f t="shared" si="99"/>
        <v>0</v>
      </c>
      <c r="O275" s="175">
        <f t="shared" si="99"/>
        <v>0</v>
      </c>
      <c r="P275" s="175">
        <f t="shared" si="99"/>
        <v>60000</v>
      </c>
      <c r="Q275" s="50"/>
      <c r="R275" s="56"/>
    </row>
    <row r="276" spans="1:18" ht="27.75" customHeight="1">
      <c r="A276" s="173" t="s">
        <v>52</v>
      </c>
      <c r="B276" s="173"/>
      <c r="C276" s="173"/>
      <c r="D276" s="178" t="s">
        <v>216</v>
      </c>
      <c r="E276" s="175">
        <f>E277</f>
        <v>60000</v>
      </c>
      <c r="F276" s="175">
        <f t="shared" si="99"/>
        <v>60000</v>
      </c>
      <c r="G276" s="175">
        <f t="shared" si="99"/>
        <v>0</v>
      </c>
      <c r="H276" s="175">
        <f t="shared" si="99"/>
        <v>0</v>
      </c>
      <c r="I276" s="175">
        <f t="shared" si="99"/>
        <v>0</v>
      </c>
      <c r="J276" s="175">
        <f t="shared" si="99"/>
        <v>0</v>
      </c>
      <c r="K276" s="175">
        <f t="shared" si="99"/>
        <v>0</v>
      </c>
      <c r="L276" s="175">
        <f t="shared" si="99"/>
        <v>0</v>
      </c>
      <c r="M276" s="175">
        <f t="shared" si="99"/>
        <v>0</v>
      </c>
      <c r="N276" s="175">
        <f t="shared" si="99"/>
        <v>0</v>
      </c>
      <c r="O276" s="175">
        <f t="shared" si="99"/>
        <v>0</v>
      </c>
      <c r="P276" s="175">
        <f t="shared" si="99"/>
        <v>60000</v>
      </c>
      <c r="Q276" s="50"/>
      <c r="R276" s="56"/>
    </row>
    <row r="277" spans="1:18" ht="25.5">
      <c r="A277" s="67" t="s">
        <v>723</v>
      </c>
      <c r="B277" s="67" t="s">
        <v>722</v>
      </c>
      <c r="C277" s="67" t="s">
        <v>812</v>
      </c>
      <c r="D277" s="68" t="s">
        <v>724</v>
      </c>
      <c r="E277" s="36">
        <f>'[1]Місто'!E336</f>
        <v>60000</v>
      </c>
      <c r="F277" s="36">
        <f>'[1]Місто'!F336</f>
        <v>60000</v>
      </c>
      <c r="G277" s="36"/>
      <c r="H277" s="36"/>
      <c r="I277" s="36"/>
      <c r="J277" s="36"/>
      <c r="K277" s="36"/>
      <c r="L277" s="36"/>
      <c r="M277" s="36"/>
      <c r="N277" s="36"/>
      <c r="O277" s="36"/>
      <c r="P277" s="52">
        <f t="shared" si="84"/>
        <v>60000</v>
      </c>
      <c r="Q277" s="50"/>
      <c r="R277" s="56"/>
    </row>
    <row r="278" spans="1:18" ht="12.75">
      <c r="A278" s="167" t="s">
        <v>767</v>
      </c>
      <c r="B278" s="167" t="s">
        <v>741</v>
      </c>
      <c r="C278" s="167"/>
      <c r="D278" s="169" t="s">
        <v>742</v>
      </c>
      <c r="E278" s="165">
        <f>E279</f>
        <v>416666</v>
      </c>
      <c r="F278" s="165">
        <f>F279</f>
        <v>416666</v>
      </c>
      <c r="G278" s="165"/>
      <c r="H278" s="165"/>
      <c r="I278" s="165"/>
      <c r="J278" s="165">
        <f>J279</f>
        <v>11979308</v>
      </c>
      <c r="K278" s="165"/>
      <c r="L278" s="165"/>
      <c r="M278" s="165"/>
      <c r="N278" s="165">
        <f>N279</f>
        <v>11979308</v>
      </c>
      <c r="O278" s="165">
        <f>O279</f>
        <v>11279308</v>
      </c>
      <c r="P278" s="166">
        <f>P279</f>
        <v>12395974</v>
      </c>
      <c r="Q278" s="50"/>
      <c r="R278" s="56"/>
    </row>
    <row r="279" spans="1:18" ht="12.75">
      <c r="A279" s="67" t="s">
        <v>792</v>
      </c>
      <c r="B279" s="67" t="s">
        <v>741</v>
      </c>
      <c r="C279" s="67" t="s">
        <v>811</v>
      </c>
      <c r="D279" s="133" t="s">
        <v>793</v>
      </c>
      <c r="E279" s="36">
        <f>'[1]Місто'!E337</f>
        <v>416666</v>
      </c>
      <c r="F279" s="36">
        <f>'[1]Місто'!F337</f>
        <v>416666</v>
      </c>
      <c r="G279" s="36">
        <f>'[1]Місто'!G337</f>
        <v>0</v>
      </c>
      <c r="H279" s="36">
        <f>'[1]Місто'!H337</f>
        <v>0</v>
      </c>
      <c r="I279" s="36">
        <f>'[1]Місто'!$I$337</f>
        <v>0</v>
      </c>
      <c r="J279" s="36">
        <f>K279+N279</f>
        <v>11979308</v>
      </c>
      <c r="K279" s="36">
        <f>'[1]Місто'!K337</f>
        <v>0</v>
      </c>
      <c r="L279" s="36">
        <f>'[1]Місто'!L337</f>
        <v>0</v>
      </c>
      <c r="M279" s="36">
        <f>'[1]Місто'!M337</f>
        <v>0</v>
      </c>
      <c r="N279" s="36">
        <f>'[1]Місто'!N337</f>
        <v>11979308</v>
      </c>
      <c r="O279" s="36">
        <f>'[1]Місто'!O337</f>
        <v>11279308</v>
      </c>
      <c r="P279" s="52">
        <f t="shared" si="84"/>
        <v>12395974</v>
      </c>
      <c r="Q279" s="50"/>
      <c r="R279" s="56"/>
    </row>
    <row r="280" spans="1:18" ht="12.75">
      <c r="A280" s="173" t="s">
        <v>54</v>
      </c>
      <c r="B280" s="173" t="s">
        <v>221</v>
      </c>
      <c r="C280" s="173"/>
      <c r="D280" s="179" t="s">
        <v>222</v>
      </c>
      <c r="E280" s="175">
        <f>E281</f>
        <v>0</v>
      </c>
      <c r="F280" s="175">
        <f aca="true" t="shared" si="100" ref="F280:P280">F281</f>
        <v>0</v>
      </c>
      <c r="G280" s="175">
        <f t="shared" si="100"/>
        <v>0</v>
      </c>
      <c r="H280" s="175">
        <f t="shared" si="100"/>
        <v>0</v>
      </c>
      <c r="I280" s="175">
        <f t="shared" si="100"/>
        <v>0</v>
      </c>
      <c r="J280" s="175">
        <f t="shared" si="100"/>
        <v>29298764</v>
      </c>
      <c r="K280" s="175">
        <f t="shared" si="100"/>
        <v>15000</v>
      </c>
      <c r="L280" s="175">
        <f t="shared" si="100"/>
        <v>0</v>
      </c>
      <c r="M280" s="175">
        <f t="shared" si="100"/>
        <v>0</v>
      </c>
      <c r="N280" s="175">
        <f t="shared" si="100"/>
        <v>29283764</v>
      </c>
      <c r="O280" s="175">
        <f t="shared" si="100"/>
        <v>0</v>
      </c>
      <c r="P280" s="175">
        <f t="shared" si="100"/>
        <v>29298764</v>
      </c>
      <c r="Q280" s="50"/>
      <c r="R280" s="56"/>
    </row>
    <row r="281" spans="1:18" ht="25.5">
      <c r="A281" s="67" t="s">
        <v>795</v>
      </c>
      <c r="B281" s="37" t="s">
        <v>209</v>
      </c>
      <c r="C281" s="67" t="s">
        <v>812</v>
      </c>
      <c r="D281" s="57" t="s">
        <v>216</v>
      </c>
      <c r="E281" s="36"/>
      <c r="F281" s="36"/>
      <c r="G281" s="36"/>
      <c r="H281" s="36"/>
      <c r="I281" s="36"/>
      <c r="J281" s="36">
        <f>K281+N281</f>
        <v>29298764</v>
      </c>
      <c r="K281" s="36">
        <f>'[1]Місто'!$K$339</f>
        <v>15000</v>
      </c>
      <c r="L281" s="36"/>
      <c r="M281" s="36"/>
      <c r="N281" s="36">
        <f>'[1]Місто'!$N$339</f>
        <v>29283764</v>
      </c>
      <c r="O281" s="36"/>
      <c r="P281" s="52">
        <f t="shared" si="84"/>
        <v>29298764</v>
      </c>
      <c r="Q281" s="50"/>
      <c r="R281" s="56"/>
    </row>
    <row r="282" spans="1:18" ht="63.75" hidden="1">
      <c r="A282" s="129" t="s">
        <v>677</v>
      </c>
      <c r="B282" s="143" t="s">
        <v>175</v>
      </c>
      <c r="C282" s="143"/>
      <c r="D282" s="144" t="s">
        <v>614</v>
      </c>
      <c r="E282" s="36"/>
      <c r="F282" s="36"/>
      <c r="G282" s="36"/>
      <c r="H282" s="36"/>
      <c r="I282" s="36"/>
      <c r="J282" s="36">
        <f>K282+N282</f>
        <v>0</v>
      </c>
      <c r="K282" s="36">
        <f>K283</f>
        <v>0</v>
      </c>
      <c r="L282" s="36">
        <f>L283</f>
        <v>0</v>
      </c>
      <c r="M282" s="36">
        <f>M283</f>
        <v>0</v>
      </c>
      <c r="N282" s="36">
        <f>N283</f>
        <v>0</v>
      </c>
      <c r="O282" s="36">
        <f>O283</f>
        <v>0</v>
      </c>
      <c r="P282" s="52">
        <f t="shared" si="84"/>
        <v>0</v>
      </c>
      <c r="Q282" s="50"/>
      <c r="R282" s="56"/>
    </row>
    <row r="283" spans="1:18" ht="27" customHeight="1" hidden="1">
      <c r="A283" s="9" t="s">
        <v>678</v>
      </c>
      <c r="B283" s="9" t="s">
        <v>175</v>
      </c>
      <c r="C283" s="9"/>
      <c r="D283" s="66" t="s">
        <v>310</v>
      </c>
      <c r="E283" s="36"/>
      <c r="F283" s="36"/>
      <c r="G283" s="36"/>
      <c r="H283" s="36"/>
      <c r="I283" s="36"/>
      <c r="J283" s="36">
        <f>K283+N283</f>
        <v>0</v>
      </c>
      <c r="K283" s="36">
        <f>'[1]Місто'!K340</f>
        <v>0</v>
      </c>
      <c r="L283" s="36">
        <f>'[1]Місто'!L340</f>
        <v>0</v>
      </c>
      <c r="M283" s="36">
        <f>'[1]Місто'!M340</f>
        <v>0</v>
      </c>
      <c r="N283" s="36">
        <f>'[1]Місто'!N340</f>
        <v>0</v>
      </c>
      <c r="O283" s="36">
        <f>'[1]Місто'!O340</f>
        <v>0</v>
      </c>
      <c r="P283" s="52">
        <f t="shared" si="84"/>
        <v>0</v>
      </c>
      <c r="Q283" s="50"/>
      <c r="R283" s="56"/>
    </row>
    <row r="284" spans="1:18" ht="69" customHeight="1" hidden="1">
      <c r="A284" s="67" t="s">
        <v>652</v>
      </c>
      <c r="B284" s="67" t="s">
        <v>176</v>
      </c>
      <c r="C284" s="67"/>
      <c r="D284" s="133" t="s">
        <v>616</v>
      </c>
      <c r="E284" s="36">
        <f>'[1]Місто'!$E$342</f>
        <v>0</v>
      </c>
      <c r="F284" s="36">
        <f>'[1]Місто'!$E$342</f>
        <v>0</v>
      </c>
      <c r="G284" s="36"/>
      <c r="H284" s="36"/>
      <c r="I284" s="36"/>
      <c r="J284" s="36">
        <f>K284+N284</f>
        <v>0</v>
      </c>
      <c r="K284" s="36"/>
      <c r="L284" s="36"/>
      <c r="M284" s="36"/>
      <c r="N284" s="36"/>
      <c r="O284" s="36"/>
      <c r="P284" s="52">
        <f t="shared" si="84"/>
        <v>0</v>
      </c>
      <c r="Q284" s="50"/>
      <c r="R284" s="56"/>
    </row>
    <row r="285" spans="1:18" ht="39" customHeight="1">
      <c r="A285" s="83" t="s">
        <v>412</v>
      </c>
      <c r="B285" s="83" t="s">
        <v>297</v>
      </c>
      <c r="C285" s="83"/>
      <c r="D285" s="87" t="s">
        <v>263</v>
      </c>
      <c r="E285" s="48">
        <f>E286</f>
        <v>39984677</v>
      </c>
      <c r="F285" s="48">
        <f>F286</f>
        <v>39984677</v>
      </c>
      <c r="G285" s="48">
        <f aca="true" t="shared" si="101" ref="G285:O285">G286</f>
        <v>839473</v>
      </c>
      <c r="H285" s="48">
        <f t="shared" si="101"/>
        <v>23616</v>
      </c>
      <c r="I285" s="48"/>
      <c r="J285" s="48">
        <f t="shared" si="101"/>
        <v>54858691</v>
      </c>
      <c r="K285" s="48">
        <f t="shared" si="101"/>
        <v>0</v>
      </c>
      <c r="L285" s="48">
        <f t="shared" si="101"/>
        <v>0</v>
      </c>
      <c r="M285" s="48">
        <f t="shared" si="101"/>
        <v>0</v>
      </c>
      <c r="N285" s="48">
        <f>N286</f>
        <v>54858691</v>
      </c>
      <c r="O285" s="48">
        <f t="shared" si="101"/>
        <v>54858691</v>
      </c>
      <c r="P285" s="49">
        <f aca="true" t="shared" si="102" ref="P285:P308">E285+J285</f>
        <v>94843368</v>
      </c>
      <c r="Q285" s="50">
        <f>P285-'[1]Місто'!$P$344</f>
        <v>0</v>
      </c>
      <c r="R285" s="56"/>
    </row>
    <row r="286" spans="1:18" ht="36.75" customHeight="1">
      <c r="A286" s="67" t="s">
        <v>413</v>
      </c>
      <c r="B286" s="37"/>
      <c r="C286" s="37"/>
      <c r="D286" s="68" t="s">
        <v>263</v>
      </c>
      <c r="E286" s="36">
        <f aca="true" t="shared" si="103" ref="E286:P286">E287+E290+E293+E295+E297+E302+E309</f>
        <v>39984677</v>
      </c>
      <c r="F286" s="36">
        <f t="shared" si="103"/>
        <v>39984677</v>
      </c>
      <c r="G286" s="36">
        <f t="shared" si="103"/>
        <v>839473</v>
      </c>
      <c r="H286" s="36">
        <f t="shared" si="103"/>
        <v>23616</v>
      </c>
      <c r="I286" s="36">
        <f t="shared" si="103"/>
        <v>0</v>
      </c>
      <c r="J286" s="36">
        <f t="shared" si="103"/>
        <v>54858691</v>
      </c>
      <c r="K286" s="36">
        <f t="shared" si="103"/>
        <v>0</v>
      </c>
      <c r="L286" s="36">
        <f t="shared" si="103"/>
        <v>0</v>
      </c>
      <c r="M286" s="36">
        <f t="shared" si="103"/>
        <v>0</v>
      </c>
      <c r="N286" s="36">
        <f>N287+N290+N293+N295+N297+N302+N309</f>
        <v>54858691</v>
      </c>
      <c r="O286" s="36">
        <f>O287+O290+O293+O295+O297+O302+O309</f>
        <v>54858691</v>
      </c>
      <c r="P286" s="36">
        <f t="shared" si="103"/>
        <v>94843368</v>
      </c>
      <c r="Q286" s="50"/>
      <c r="R286" s="56"/>
    </row>
    <row r="287" spans="1:18" ht="12.75">
      <c r="A287" s="173" t="s">
        <v>55</v>
      </c>
      <c r="B287" s="173" t="s">
        <v>26</v>
      </c>
      <c r="C287" s="173"/>
      <c r="D287" s="174" t="s">
        <v>28</v>
      </c>
      <c r="E287" s="175">
        <f>E288</f>
        <v>1252753</v>
      </c>
      <c r="F287" s="175">
        <f aca="true" t="shared" si="104" ref="F287:P287">F288</f>
        <v>1252753</v>
      </c>
      <c r="G287" s="175">
        <f t="shared" si="104"/>
        <v>839473</v>
      </c>
      <c r="H287" s="175">
        <f t="shared" si="104"/>
        <v>23616</v>
      </c>
      <c r="I287" s="175">
        <f t="shared" si="104"/>
        <v>0</v>
      </c>
      <c r="J287" s="175">
        <f t="shared" si="104"/>
        <v>6986</v>
      </c>
      <c r="K287" s="175">
        <f t="shared" si="104"/>
        <v>0</v>
      </c>
      <c r="L287" s="175">
        <f t="shared" si="104"/>
        <v>0</v>
      </c>
      <c r="M287" s="175">
        <f t="shared" si="104"/>
        <v>0</v>
      </c>
      <c r="N287" s="175">
        <f t="shared" si="104"/>
        <v>6986</v>
      </c>
      <c r="O287" s="175">
        <f t="shared" si="104"/>
        <v>6986</v>
      </c>
      <c r="P287" s="175">
        <f t="shared" si="104"/>
        <v>1259739</v>
      </c>
      <c r="Q287" s="50"/>
      <c r="R287" s="56"/>
    </row>
    <row r="288" spans="1:18" ht="36.75" customHeight="1">
      <c r="A288" s="67" t="s">
        <v>137</v>
      </c>
      <c r="B288" s="37" t="s">
        <v>155</v>
      </c>
      <c r="C288" s="67" t="s">
        <v>799</v>
      </c>
      <c r="D288" s="68" t="s">
        <v>465</v>
      </c>
      <c r="E288" s="36">
        <f>'[1]Місто'!E346</f>
        <v>1252753</v>
      </c>
      <c r="F288" s="36">
        <f>'[1]Місто'!F346</f>
        <v>1252753</v>
      </c>
      <c r="G288" s="36">
        <f>'[1]Місто'!G346</f>
        <v>839473</v>
      </c>
      <c r="H288" s="36">
        <f>'[1]Місто'!H346</f>
        <v>23616</v>
      </c>
      <c r="I288" s="36"/>
      <c r="J288" s="36">
        <f>K288+N288</f>
        <v>6986</v>
      </c>
      <c r="K288" s="36">
        <f>'[1]Місто'!K346</f>
        <v>0</v>
      </c>
      <c r="L288" s="36">
        <f>'[1]Місто'!L346</f>
        <v>0</v>
      </c>
      <c r="M288" s="36">
        <f>'[1]Місто'!M346</f>
        <v>0</v>
      </c>
      <c r="N288" s="36">
        <f>'[1]Місто'!N346</f>
        <v>6986</v>
      </c>
      <c r="O288" s="36">
        <f>'[1]Місто'!O346</f>
        <v>6986</v>
      </c>
      <c r="P288" s="36">
        <f t="shared" si="102"/>
        <v>1259739</v>
      </c>
      <c r="Q288" s="50"/>
      <c r="R288" s="56"/>
    </row>
    <row r="289" spans="1:18" ht="12.75" hidden="1">
      <c r="A289" s="67" t="s">
        <v>714</v>
      </c>
      <c r="B289" s="67" t="s">
        <v>249</v>
      </c>
      <c r="C289" s="67"/>
      <c r="D289" s="62" t="s">
        <v>251</v>
      </c>
      <c r="E289" s="36">
        <f>'[1]Місто'!E348</f>
        <v>0</v>
      </c>
      <c r="F289" s="36">
        <f>'[1]Місто'!F348</f>
        <v>0</v>
      </c>
      <c r="G289" s="36"/>
      <c r="H289" s="36"/>
      <c r="I289" s="36"/>
      <c r="J289" s="36"/>
      <c r="K289" s="36"/>
      <c r="L289" s="36"/>
      <c r="M289" s="36"/>
      <c r="N289" s="36"/>
      <c r="O289" s="36"/>
      <c r="P289" s="36">
        <f t="shared" si="102"/>
        <v>0</v>
      </c>
      <c r="Q289" s="50"/>
      <c r="R289" s="56"/>
    </row>
    <row r="290" spans="1:18" ht="12.75">
      <c r="A290" s="173" t="s">
        <v>58</v>
      </c>
      <c r="B290" s="173" t="s">
        <v>839</v>
      </c>
      <c r="C290" s="173"/>
      <c r="D290" s="177" t="s">
        <v>840</v>
      </c>
      <c r="E290" s="175">
        <f>E291</f>
        <v>2700000</v>
      </c>
      <c r="F290" s="175">
        <f aca="true" t="shared" si="105" ref="F290:P291">F291</f>
        <v>2700000</v>
      </c>
      <c r="G290" s="175">
        <f t="shared" si="105"/>
        <v>0</v>
      </c>
      <c r="H290" s="175">
        <f t="shared" si="105"/>
        <v>0</v>
      </c>
      <c r="I290" s="175">
        <f t="shared" si="105"/>
        <v>0</v>
      </c>
      <c r="J290" s="175">
        <f t="shared" si="105"/>
        <v>143525</v>
      </c>
      <c r="K290" s="175">
        <f t="shared" si="105"/>
        <v>0</v>
      </c>
      <c r="L290" s="175">
        <f t="shared" si="105"/>
        <v>0</v>
      </c>
      <c r="M290" s="175">
        <f t="shared" si="105"/>
        <v>0</v>
      </c>
      <c r="N290" s="175">
        <f t="shared" si="105"/>
        <v>143525</v>
      </c>
      <c r="O290" s="175">
        <f t="shared" si="105"/>
        <v>143525</v>
      </c>
      <c r="P290" s="175">
        <f t="shared" si="105"/>
        <v>2843525</v>
      </c>
      <c r="Q290" s="50"/>
      <c r="R290" s="56"/>
    </row>
    <row r="291" spans="1:18" ht="27" customHeight="1">
      <c r="A291" s="173" t="s">
        <v>59</v>
      </c>
      <c r="B291" s="173"/>
      <c r="C291" s="173"/>
      <c r="D291" s="177" t="s">
        <v>57</v>
      </c>
      <c r="E291" s="175">
        <f>E292</f>
        <v>2700000</v>
      </c>
      <c r="F291" s="175">
        <f t="shared" si="105"/>
        <v>2700000</v>
      </c>
      <c r="G291" s="175">
        <f t="shared" si="105"/>
        <v>0</v>
      </c>
      <c r="H291" s="175">
        <f t="shared" si="105"/>
        <v>0</v>
      </c>
      <c r="I291" s="175">
        <f t="shared" si="105"/>
        <v>0</v>
      </c>
      <c r="J291" s="175">
        <f t="shared" si="105"/>
        <v>143525</v>
      </c>
      <c r="K291" s="175">
        <f t="shared" si="105"/>
        <v>0</v>
      </c>
      <c r="L291" s="175">
        <f t="shared" si="105"/>
        <v>0</v>
      </c>
      <c r="M291" s="175">
        <f t="shared" si="105"/>
        <v>0</v>
      </c>
      <c r="N291" s="175">
        <f t="shared" si="105"/>
        <v>143525</v>
      </c>
      <c r="O291" s="175">
        <f t="shared" si="105"/>
        <v>143525</v>
      </c>
      <c r="P291" s="175">
        <f t="shared" si="105"/>
        <v>2843525</v>
      </c>
      <c r="Q291" s="50"/>
      <c r="R291" s="56"/>
    </row>
    <row r="292" spans="1:18" ht="23.25" customHeight="1">
      <c r="A292" s="67" t="s">
        <v>532</v>
      </c>
      <c r="B292" s="67" t="s">
        <v>229</v>
      </c>
      <c r="C292" s="67" t="s">
        <v>800</v>
      </c>
      <c r="D292" s="68" t="s">
        <v>414</v>
      </c>
      <c r="E292" s="36">
        <f>'[1]Місто'!E350</f>
        <v>2700000</v>
      </c>
      <c r="F292" s="36">
        <f>'[1]Місто'!F350</f>
        <v>2700000</v>
      </c>
      <c r="G292" s="36"/>
      <c r="H292" s="36"/>
      <c r="I292" s="36"/>
      <c r="J292" s="36">
        <f>K292+N292</f>
        <v>143525</v>
      </c>
      <c r="K292" s="36"/>
      <c r="L292" s="36"/>
      <c r="M292" s="36"/>
      <c r="N292" s="36">
        <f>'[1]Місто'!N350</f>
        <v>143525</v>
      </c>
      <c r="O292" s="36">
        <f>'[1]Місто'!O350</f>
        <v>143525</v>
      </c>
      <c r="P292" s="36">
        <f t="shared" si="102"/>
        <v>2843525</v>
      </c>
      <c r="Q292" s="50"/>
      <c r="R292" s="56"/>
    </row>
    <row r="293" spans="1:18" ht="18" customHeight="1">
      <c r="A293" s="173" t="s">
        <v>60</v>
      </c>
      <c r="B293" s="173" t="s">
        <v>854</v>
      </c>
      <c r="C293" s="173"/>
      <c r="D293" s="174" t="s">
        <v>856</v>
      </c>
      <c r="E293" s="175">
        <f>E294</f>
        <v>0</v>
      </c>
      <c r="F293" s="175">
        <f aca="true" t="shared" si="106" ref="F293:P293">F294</f>
        <v>0</v>
      </c>
      <c r="G293" s="175">
        <f t="shared" si="106"/>
        <v>0</v>
      </c>
      <c r="H293" s="175">
        <f t="shared" si="106"/>
        <v>0</v>
      </c>
      <c r="I293" s="175">
        <f t="shared" si="106"/>
        <v>0</v>
      </c>
      <c r="J293" s="175">
        <f t="shared" si="106"/>
        <v>5504049</v>
      </c>
      <c r="K293" s="175">
        <f t="shared" si="106"/>
        <v>0</v>
      </c>
      <c r="L293" s="175">
        <f t="shared" si="106"/>
        <v>0</v>
      </c>
      <c r="M293" s="175">
        <f t="shared" si="106"/>
        <v>0</v>
      </c>
      <c r="N293" s="175">
        <f t="shared" si="106"/>
        <v>5504049</v>
      </c>
      <c r="O293" s="175">
        <f t="shared" si="106"/>
        <v>5504049</v>
      </c>
      <c r="P293" s="175">
        <f t="shared" si="106"/>
        <v>5504049</v>
      </c>
      <c r="Q293" s="50"/>
      <c r="R293" s="56"/>
    </row>
    <row r="294" spans="1:18" ht="29.25" customHeight="1">
      <c r="A294" s="67" t="s">
        <v>664</v>
      </c>
      <c r="B294" s="67">
        <v>150101</v>
      </c>
      <c r="C294" s="67" t="s">
        <v>801</v>
      </c>
      <c r="D294" s="62" t="s">
        <v>309</v>
      </c>
      <c r="E294" s="36"/>
      <c r="F294" s="36"/>
      <c r="G294" s="36"/>
      <c r="H294" s="36"/>
      <c r="I294" s="36"/>
      <c r="J294" s="69">
        <f>K294+N294</f>
        <v>5504049</v>
      </c>
      <c r="K294" s="36"/>
      <c r="L294" s="36"/>
      <c r="M294" s="36"/>
      <c r="N294" s="36">
        <f>'[1]Місто'!$N$352</f>
        <v>5504049</v>
      </c>
      <c r="O294" s="36">
        <f>'[1]Місто'!$O$352</f>
        <v>5504049</v>
      </c>
      <c r="P294" s="36">
        <f t="shared" si="102"/>
        <v>5504049</v>
      </c>
      <c r="Q294" s="50"/>
      <c r="R294" s="56"/>
    </row>
    <row r="295" spans="1:18" ht="38.25">
      <c r="A295" s="173" t="s">
        <v>61</v>
      </c>
      <c r="B295" s="173" t="s">
        <v>869</v>
      </c>
      <c r="C295" s="173"/>
      <c r="D295" s="177" t="s">
        <v>21</v>
      </c>
      <c r="E295" s="175">
        <f>E296</f>
        <v>32800000</v>
      </c>
      <c r="F295" s="175">
        <f aca="true" t="shared" si="107" ref="F295:P295">F296</f>
        <v>32800000</v>
      </c>
      <c r="G295" s="175">
        <f t="shared" si="107"/>
        <v>0</v>
      </c>
      <c r="H295" s="175">
        <f t="shared" si="107"/>
        <v>0</v>
      </c>
      <c r="I295" s="175">
        <f t="shared" si="107"/>
        <v>0</v>
      </c>
      <c r="J295" s="175">
        <f t="shared" si="107"/>
        <v>0</v>
      </c>
      <c r="K295" s="175">
        <f t="shared" si="107"/>
        <v>0</v>
      </c>
      <c r="L295" s="175">
        <f t="shared" si="107"/>
        <v>0</v>
      </c>
      <c r="M295" s="175">
        <f t="shared" si="107"/>
        <v>0</v>
      </c>
      <c r="N295" s="175">
        <f t="shared" si="107"/>
        <v>0</v>
      </c>
      <c r="O295" s="175">
        <f t="shared" si="107"/>
        <v>0</v>
      </c>
      <c r="P295" s="175">
        <f t="shared" si="107"/>
        <v>32800000</v>
      </c>
      <c r="Q295" s="50"/>
      <c r="R295" s="56"/>
    </row>
    <row r="296" spans="1:18" ht="27.75" customHeight="1">
      <c r="A296" s="67" t="s">
        <v>676</v>
      </c>
      <c r="B296" s="37" t="s">
        <v>242</v>
      </c>
      <c r="C296" s="67" t="s">
        <v>836</v>
      </c>
      <c r="D296" s="34" t="s">
        <v>246</v>
      </c>
      <c r="E296" s="36">
        <f>'[1]Місто'!E356</f>
        <v>32800000</v>
      </c>
      <c r="F296" s="36">
        <f>'[1]Місто'!F356</f>
        <v>32800000</v>
      </c>
      <c r="G296" s="36"/>
      <c r="H296" s="36"/>
      <c r="I296" s="36"/>
      <c r="J296" s="36">
        <f>K296+N296</f>
        <v>0</v>
      </c>
      <c r="K296" s="36"/>
      <c r="L296" s="36"/>
      <c r="M296" s="36"/>
      <c r="N296" s="36">
        <f>'[1]Місто'!$N$356</f>
        <v>0</v>
      </c>
      <c r="O296" s="36">
        <f>'[1]Місто'!$O$356</f>
        <v>0</v>
      </c>
      <c r="P296" s="36">
        <f>E296+J296</f>
        <v>32800000</v>
      </c>
      <c r="Q296" s="50"/>
      <c r="R296" s="56"/>
    </row>
    <row r="297" spans="1:18" ht="25.5" customHeight="1">
      <c r="A297" s="129" t="s">
        <v>415</v>
      </c>
      <c r="B297" s="129" t="s">
        <v>497</v>
      </c>
      <c r="C297" s="129"/>
      <c r="D297" s="134" t="s">
        <v>599</v>
      </c>
      <c r="E297" s="135">
        <f>E298+E299</f>
        <v>3231924</v>
      </c>
      <c r="F297" s="135">
        <f>F298+F299</f>
        <v>3231924</v>
      </c>
      <c r="G297" s="135">
        <f>G298+G299</f>
        <v>0</v>
      </c>
      <c r="H297" s="135">
        <f>H298+H299</f>
        <v>0</v>
      </c>
      <c r="I297" s="135"/>
      <c r="J297" s="135">
        <f aca="true" t="shared" si="108" ref="J297:O297">J298+J299</f>
        <v>11661651</v>
      </c>
      <c r="K297" s="135">
        <f t="shared" si="108"/>
        <v>0</v>
      </c>
      <c r="L297" s="135">
        <f t="shared" si="108"/>
        <v>0</v>
      </c>
      <c r="M297" s="135">
        <f t="shared" si="108"/>
        <v>0</v>
      </c>
      <c r="N297" s="135">
        <f t="shared" si="108"/>
        <v>11661651</v>
      </c>
      <c r="O297" s="135">
        <f t="shared" si="108"/>
        <v>11661651</v>
      </c>
      <c r="P297" s="135">
        <f>E297+J297</f>
        <v>14893575</v>
      </c>
      <c r="Q297" s="50"/>
      <c r="R297" s="56"/>
    </row>
    <row r="298" spans="1:18" ht="27.75" customHeight="1" hidden="1">
      <c r="A298" s="67" t="s">
        <v>571</v>
      </c>
      <c r="B298" s="67" t="s">
        <v>497</v>
      </c>
      <c r="C298" s="67"/>
      <c r="D298" s="68" t="s">
        <v>417</v>
      </c>
      <c r="E298" s="36"/>
      <c r="F298" s="36"/>
      <c r="G298" s="36"/>
      <c r="H298" s="36"/>
      <c r="I298" s="36"/>
      <c r="J298" s="36">
        <f>K298+N298</f>
        <v>0</v>
      </c>
      <c r="K298" s="36">
        <f>'[1]Місто'!K355</f>
        <v>0</v>
      </c>
      <c r="L298" s="36">
        <f>'[1]Місто'!L355</f>
        <v>0</v>
      </c>
      <c r="M298" s="36">
        <f>'[1]Місто'!M355</f>
        <v>0</v>
      </c>
      <c r="N298" s="36"/>
      <c r="O298" s="36"/>
      <c r="P298" s="36">
        <f t="shared" si="102"/>
        <v>0</v>
      </c>
      <c r="Q298" s="50"/>
      <c r="R298" s="56"/>
    </row>
    <row r="299" spans="1:18" ht="27.75" customHeight="1">
      <c r="A299" s="67" t="s">
        <v>665</v>
      </c>
      <c r="B299" s="67" t="s">
        <v>497</v>
      </c>
      <c r="C299" s="67" t="s">
        <v>835</v>
      </c>
      <c r="D299" s="68" t="s">
        <v>666</v>
      </c>
      <c r="E299" s="36">
        <f>'[1]Місто'!E355</f>
        <v>3231924</v>
      </c>
      <c r="F299" s="36">
        <f>'[1]Місто'!F355</f>
        <v>3231924</v>
      </c>
      <c r="G299" s="36"/>
      <c r="H299" s="36"/>
      <c r="I299" s="36"/>
      <c r="J299" s="69">
        <f>K299+N299</f>
        <v>11661651</v>
      </c>
      <c r="K299" s="36"/>
      <c r="L299" s="36"/>
      <c r="M299" s="36"/>
      <c r="N299" s="36">
        <f>'[1]Місто'!$N$355</f>
        <v>11661651</v>
      </c>
      <c r="O299" s="36">
        <f>'[1]Місто'!$O$355</f>
        <v>11661651</v>
      </c>
      <c r="P299" s="36">
        <f t="shared" si="102"/>
        <v>14893575</v>
      </c>
      <c r="Q299" s="50"/>
      <c r="R299" s="56"/>
    </row>
    <row r="300" spans="1:18" ht="27.75" customHeight="1" hidden="1">
      <c r="A300" s="143" t="s">
        <v>705</v>
      </c>
      <c r="B300" s="143" t="s">
        <v>697</v>
      </c>
      <c r="C300" s="143"/>
      <c r="D300" s="156" t="s">
        <v>706</v>
      </c>
      <c r="E300" s="135">
        <f>E301</f>
        <v>0</v>
      </c>
      <c r="F300" s="135">
        <f>F301</f>
        <v>0</v>
      </c>
      <c r="G300" s="135"/>
      <c r="H300" s="135"/>
      <c r="I300" s="135"/>
      <c r="J300" s="135"/>
      <c r="K300" s="135"/>
      <c r="L300" s="135"/>
      <c r="M300" s="135"/>
      <c r="N300" s="135"/>
      <c r="O300" s="135"/>
      <c r="P300" s="135">
        <f t="shared" si="102"/>
        <v>0</v>
      </c>
      <c r="Q300" s="50"/>
      <c r="R300" s="56"/>
    </row>
    <row r="301" spans="1:18" ht="25.5" customHeight="1" hidden="1">
      <c r="A301" s="78" t="s">
        <v>707</v>
      </c>
      <c r="B301" s="78" t="s">
        <v>697</v>
      </c>
      <c r="C301" s="78"/>
      <c r="D301" s="127" t="s">
        <v>708</v>
      </c>
      <c r="E301" s="69">
        <f>'[1]Місто'!$E$365</f>
        <v>0</v>
      </c>
      <c r="F301" s="69">
        <f>'[1]Місто'!$E$365</f>
        <v>0</v>
      </c>
      <c r="G301" s="69"/>
      <c r="H301" s="69"/>
      <c r="I301" s="69"/>
      <c r="J301" s="69"/>
      <c r="K301" s="69"/>
      <c r="L301" s="69"/>
      <c r="M301" s="69"/>
      <c r="N301" s="69"/>
      <c r="O301" s="69"/>
      <c r="P301" s="36">
        <f>E301+J301</f>
        <v>0</v>
      </c>
      <c r="Q301" s="50"/>
      <c r="R301" s="56"/>
    </row>
    <row r="302" spans="1:18" ht="25.5" customHeight="1">
      <c r="A302" s="173" t="s">
        <v>62</v>
      </c>
      <c r="B302" s="172" t="s">
        <v>842</v>
      </c>
      <c r="C302" s="172"/>
      <c r="D302" s="186" t="s">
        <v>844</v>
      </c>
      <c r="E302" s="175">
        <f>E303</f>
        <v>0</v>
      </c>
      <c r="F302" s="175">
        <f aca="true" t="shared" si="109" ref="F302:P302">F303</f>
        <v>0</v>
      </c>
      <c r="G302" s="175">
        <f t="shared" si="109"/>
        <v>0</v>
      </c>
      <c r="H302" s="175">
        <f t="shared" si="109"/>
        <v>0</v>
      </c>
      <c r="I302" s="175">
        <f t="shared" si="109"/>
        <v>0</v>
      </c>
      <c r="J302" s="175">
        <f t="shared" si="109"/>
        <v>37542480</v>
      </c>
      <c r="K302" s="175">
        <f t="shared" si="109"/>
        <v>0</v>
      </c>
      <c r="L302" s="175">
        <f t="shared" si="109"/>
        <v>0</v>
      </c>
      <c r="M302" s="175">
        <f t="shared" si="109"/>
        <v>0</v>
      </c>
      <c r="N302" s="175">
        <f t="shared" si="109"/>
        <v>37542480</v>
      </c>
      <c r="O302" s="175">
        <f t="shared" si="109"/>
        <v>37542480</v>
      </c>
      <c r="P302" s="175">
        <f t="shared" si="109"/>
        <v>37542480</v>
      </c>
      <c r="Q302" s="50"/>
      <c r="R302" s="56"/>
    </row>
    <row r="303" spans="1:18" ht="29.25" customHeight="1">
      <c r="A303" s="67" t="s">
        <v>768</v>
      </c>
      <c r="B303" s="37" t="s">
        <v>218</v>
      </c>
      <c r="C303" s="67" t="s">
        <v>801</v>
      </c>
      <c r="D303" s="62" t="s">
        <v>398</v>
      </c>
      <c r="E303" s="36">
        <f>'[1]Місто'!E358</f>
        <v>0</v>
      </c>
      <c r="F303" s="36">
        <f>'[1]Місто'!F358</f>
        <v>0</v>
      </c>
      <c r="G303" s="36">
        <f>'[1]Місто'!G358</f>
        <v>0</v>
      </c>
      <c r="H303" s="36">
        <f>'[1]Місто'!H358</f>
        <v>0</v>
      </c>
      <c r="I303" s="36"/>
      <c r="J303" s="36">
        <f>K303+N303</f>
        <v>37542480</v>
      </c>
      <c r="K303" s="36">
        <f>'[1]Місто'!K358</f>
        <v>0</v>
      </c>
      <c r="L303" s="36">
        <f>'[1]Місто'!L358</f>
        <v>0</v>
      </c>
      <c r="M303" s="36">
        <f>'[1]Місто'!M358</f>
        <v>0</v>
      </c>
      <c r="N303" s="36">
        <f>'[1]Місто'!N358</f>
        <v>37542480</v>
      </c>
      <c r="O303" s="36">
        <f>'[1]Місто'!O358</f>
        <v>37542480</v>
      </c>
      <c r="P303" s="36">
        <f t="shared" si="102"/>
        <v>37542480</v>
      </c>
      <c r="Q303" s="50"/>
      <c r="R303" s="56"/>
    </row>
    <row r="304" spans="1:18" ht="27" customHeight="1" hidden="1">
      <c r="A304" s="67" t="s">
        <v>416</v>
      </c>
      <c r="B304" s="67" t="s">
        <v>176</v>
      </c>
      <c r="C304" s="67"/>
      <c r="D304" s="62" t="s">
        <v>417</v>
      </c>
      <c r="E304" s="36"/>
      <c r="F304" s="36"/>
      <c r="G304" s="36"/>
      <c r="H304" s="36"/>
      <c r="I304" s="36"/>
      <c r="J304" s="36"/>
      <c r="K304" s="36"/>
      <c r="L304" s="36"/>
      <c r="M304" s="36"/>
      <c r="N304" s="36"/>
      <c r="O304" s="36"/>
      <c r="P304" s="36">
        <f t="shared" si="102"/>
        <v>0</v>
      </c>
      <c r="Q304" s="50"/>
      <c r="R304" s="56"/>
    </row>
    <row r="305" spans="1:18" ht="12.75" hidden="1">
      <c r="A305" s="137" t="s">
        <v>628</v>
      </c>
      <c r="B305" s="137" t="s">
        <v>176</v>
      </c>
      <c r="C305" s="137"/>
      <c r="D305" s="145" t="s">
        <v>597</v>
      </c>
      <c r="E305" s="36">
        <f>E306+E307+E308</f>
        <v>0</v>
      </c>
      <c r="F305" s="36">
        <f>F306+F307+F308</f>
        <v>0</v>
      </c>
      <c r="G305" s="36">
        <f aca="true" t="shared" si="110" ref="G305:P305">G306+G307+G308</f>
        <v>0</v>
      </c>
      <c r="H305" s="36">
        <f t="shared" si="110"/>
        <v>0</v>
      </c>
      <c r="I305" s="36"/>
      <c r="J305" s="36">
        <f t="shared" si="110"/>
        <v>0</v>
      </c>
      <c r="K305" s="36">
        <f t="shared" si="110"/>
        <v>0</v>
      </c>
      <c r="L305" s="36">
        <f t="shared" si="110"/>
        <v>0</v>
      </c>
      <c r="M305" s="36">
        <f t="shared" si="110"/>
        <v>0</v>
      </c>
      <c r="N305" s="36">
        <f t="shared" si="110"/>
        <v>0</v>
      </c>
      <c r="O305" s="36">
        <f t="shared" si="110"/>
        <v>0</v>
      </c>
      <c r="P305" s="36">
        <f t="shared" si="110"/>
        <v>0</v>
      </c>
      <c r="Q305" s="50"/>
      <c r="R305" s="56"/>
    </row>
    <row r="306" spans="1:18" ht="63.75" hidden="1">
      <c r="A306" s="9" t="s">
        <v>627</v>
      </c>
      <c r="B306" s="9" t="s">
        <v>176</v>
      </c>
      <c r="C306" s="9"/>
      <c r="D306" s="133" t="s">
        <v>616</v>
      </c>
      <c r="E306" s="36">
        <f>'[1]Місто'!E361+'[1]Місто'!E362+'[1]Місто'!E364</f>
        <v>0</v>
      </c>
      <c r="F306" s="36">
        <f>'[1]Місто'!F361+'[1]Місто'!F362+'[1]Місто'!F364</f>
        <v>0</v>
      </c>
      <c r="G306" s="36">
        <f>'[1]Місто'!G361+'[1]Місто'!G362+'[1]Місто'!G364</f>
        <v>0</v>
      </c>
      <c r="H306" s="36">
        <f>'[1]Місто'!H361+'[1]Місто'!H362+'[1]Місто'!H364</f>
        <v>0</v>
      </c>
      <c r="I306" s="36"/>
      <c r="J306" s="69">
        <f>K306+N306</f>
        <v>0</v>
      </c>
      <c r="K306" s="36">
        <f>'[1]Місто'!K361+'[1]Місто'!K362+'[1]Місто'!K364</f>
        <v>0</v>
      </c>
      <c r="L306" s="36">
        <f>'[1]Місто'!L361+'[1]Місто'!L362+'[1]Місто'!L364</f>
        <v>0</v>
      </c>
      <c r="M306" s="36">
        <f>'[1]Місто'!M361+'[1]Місто'!M362+'[1]Місто'!M364</f>
        <v>0</v>
      </c>
      <c r="N306" s="36">
        <f>O306</f>
        <v>0</v>
      </c>
      <c r="O306" s="36"/>
      <c r="P306" s="36">
        <f t="shared" si="102"/>
        <v>0</v>
      </c>
      <c r="Q306" s="50"/>
      <c r="R306" s="56"/>
    </row>
    <row r="307" spans="1:18" ht="12.75" hidden="1">
      <c r="A307" s="9"/>
      <c r="B307" s="9"/>
      <c r="C307" s="9"/>
      <c r="D307" s="133"/>
      <c r="E307" s="36"/>
      <c r="F307" s="36"/>
      <c r="G307" s="36"/>
      <c r="H307" s="36"/>
      <c r="I307" s="36"/>
      <c r="J307" s="69">
        <f>K307+N307</f>
        <v>0</v>
      </c>
      <c r="K307" s="36"/>
      <c r="L307" s="36"/>
      <c r="M307" s="36"/>
      <c r="N307" s="36"/>
      <c r="O307" s="36"/>
      <c r="P307" s="36">
        <f t="shared" si="102"/>
        <v>0</v>
      </c>
      <c r="Q307" s="50"/>
      <c r="R307" s="56"/>
    </row>
    <row r="308" spans="1:18" ht="51" hidden="1">
      <c r="A308" s="9" t="s">
        <v>688</v>
      </c>
      <c r="B308" s="9" t="s">
        <v>176</v>
      </c>
      <c r="C308" s="9"/>
      <c r="D308" s="66" t="s">
        <v>485</v>
      </c>
      <c r="E308" s="36"/>
      <c r="F308" s="36"/>
      <c r="G308" s="36"/>
      <c r="H308" s="36"/>
      <c r="I308" s="36"/>
      <c r="J308" s="69">
        <f>K308+N308</f>
        <v>0</v>
      </c>
      <c r="K308" s="36"/>
      <c r="L308" s="36"/>
      <c r="M308" s="36"/>
      <c r="N308" s="36">
        <f>O308</f>
        <v>0</v>
      </c>
      <c r="O308" s="36">
        <f>'[1]Місто'!$O$363</f>
        <v>0</v>
      </c>
      <c r="P308" s="36">
        <f t="shared" si="102"/>
        <v>0</v>
      </c>
      <c r="Q308" s="50"/>
      <c r="R308" s="56"/>
    </row>
    <row r="309" spans="1:18" ht="25.5" customHeight="1" hidden="1">
      <c r="A309" s="173" t="s">
        <v>116</v>
      </c>
      <c r="B309" s="172" t="s">
        <v>698</v>
      </c>
      <c r="C309" s="172" t="s">
        <v>810</v>
      </c>
      <c r="D309" s="186" t="s">
        <v>700</v>
      </c>
      <c r="E309" s="175">
        <f>'[1]Місто'!$E$365</f>
        <v>0</v>
      </c>
      <c r="F309" s="175">
        <f>'[1]Місто'!$F$365</f>
        <v>0</v>
      </c>
      <c r="G309" s="175"/>
      <c r="H309" s="175"/>
      <c r="I309" s="175"/>
      <c r="J309" s="175">
        <f>K309+N309</f>
        <v>0</v>
      </c>
      <c r="K309" s="175"/>
      <c r="L309" s="175"/>
      <c r="M309" s="175"/>
      <c r="N309" s="175"/>
      <c r="O309" s="175"/>
      <c r="P309" s="175">
        <f>E309+J309</f>
        <v>0</v>
      </c>
      <c r="Q309" s="50"/>
      <c r="R309" s="56"/>
    </row>
    <row r="310" spans="1:18" ht="51">
      <c r="A310" s="83" t="s">
        <v>418</v>
      </c>
      <c r="B310" s="83" t="s">
        <v>292</v>
      </c>
      <c r="C310" s="83"/>
      <c r="D310" s="82" t="s">
        <v>260</v>
      </c>
      <c r="E310" s="48">
        <f>E311</f>
        <v>10203629</v>
      </c>
      <c r="F310" s="48">
        <f>F311</f>
        <v>10203629</v>
      </c>
      <c r="G310" s="48">
        <f aca="true" t="shared" si="111" ref="G310:O310">G311</f>
        <v>5672242</v>
      </c>
      <c r="H310" s="48">
        <f t="shared" si="111"/>
        <v>192868</v>
      </c>
      <c r="I310" s="48"/>
      <c r="J310" s="48">
        <f t="shared" si="111"/>
        <v>1720687</v>
      </c>
      <c r="K310" s="48">
        <f t="shared" si="111"/>
        <v>140922</v>
      </c>
      <c r="L310" s="48">
        <f t="shared" si="111"/>
        <v>53907</v>
      </c>
      <c r="M310" s="48">
        <f t="shared" si="111"/>
        <v>39</v>
      </c>
      <c r="N310" s="48">
        <f t="shared" si="111"/>
        <v>1579765</v>
      </c>
      <c r="O310" s="48">
        <f t="shared" si="111"/>
        <v>1531097</v>
      </c>
      <c r="P310" s="49">
        <f aca="true" t="shared" si="112" ref="P310:P337">E310+J310</f>
        <v>11924316</v>
      </c>
      <c r="Q310" s="50">
        <f>P310-'[1]Місто'!$P$366</f>
        <v>0</v>
      </c>
      <c r="R310" s="56"/>
    </row>
    <row r="311" spans="1:18" ht="51">
      <c r="A311" s="78" t="s">
        <v>419</v>
      </c>
      <c r="B311" s="40"/>
      <c r="C311" s="40"/>
      <c r="D311" s="65" t="s">
        <v>260</v>
      </c>
      <c r="E311" s="35">
        <f>E312+E314</f>
        <v>10203629</v>
      </c>
      <c r="F311" s="35">
        <f aca="true" t="shared" si="113" ref="F311:P311">F312+F314</f>
        <v>10203629</v>
      </c>
      <c r="G311" s="35">
        <f t="shared" si="113"/>
        <v>5672242</v>
      </c>
      <c r="H311" s="35">
        <f t="shared" si="113"/>
        <v>192868</v>
      </c>
      <c r="I311" s="35">
        <f t="shared" si="113"/>
        <v>0</v>
      </c>
      <c r="J311" s="35">
        <f t="shared" si="113"/>
        <v>1720687</v>
      </c>
      <c r="K311" s="35">
        <f t="shared" si="113"/>
        <v>140922</v>
      </c>
      <c r="L311" s="35">
        <f t="shared" si="113"/>
        <v>53907</v>
      </c>
      <c r="M311" s="35">
        <f t="shared" si="113"/>
        <v>39</v>
      </c>
      <c r="N311" s="35">
        <f t="shared" si="113"/>
        <v>1579765</v>
      </c>
      <c r="O311" s="35">
        <f t="shared" si="113"/>
        <v>1531097</v>
      </c>
      <c r="P311" s="35">
        <f t="shared" si="113"/>
        <v>11924316</v>
      </c>
      <c r="Q311" s="50"/>
      <c r="R311" s="56"/>
    </row>
    <row r="312" spans="1:18" ht="12.75">
      <c r="A312" s="173" t="s">
        <v>63</v>
      </c>
      <c r="B312" s="172" t="s">
        <v>26</v>
      </c>
      <c r="C312" s="172"/>
      <c r="D312" s="191" t="s">
        <v>28</v>
      </c>
      <c r="E312" s="187">
        <f>E313</f>
        <v>2173077</v>
      </c>
      <c r="F312" s="187">
        <f aca="true" t="shared" si="114" ref="F312:P312">F313</f>
        <v>2173077</v>
      </c>
      <c r="G312" s="187">
        <f t="shared" si="114"/>
        <v>1489336</v>
      </c>
      <c r="H312" s="187">
        <f t="shared" si="114"/>
        <v>87784</v>
      </c>
      <c r="I312" s="187">
        <f t="shared" si="114"/>
        <v>0</v>
      </c>
      <c r="J312" s="187">
        <f t="shared" si="114"/>
        <v>0</v>
      </c>
      <c r="K312" s="187">
        <f t="shared" si="114"/>
        <v>0</v>
      </c>
      <c r="L312" s="187">
        <f t="shared" si="114"/>
        <v>0</v>
      </c>
      <c r="M312" s="187">
        <f t="shared" si="114"/>
        <v>0</v>
      </c>
      <c r="N312" s="187">
        <f t="shared" si="114"/>
        <v>0</v>
      </c>
      <c r="O312" s="187">
        <f t="shared" si="114"/>
        <v>0</v>
      </c>
      <c r="P312" s="187">
        <f t="shared" si="114"/>
        <v>2173077</v>
      </c>
      <c r="Q312" s="50"/>
      <c r="R312" s="56"/>
    </row>
    <row r="313" spans="1:18" ht="51">
      <c r="A313" s="67" t="s">
        <v>138</v>
      </c>
      <c r="B313" s="37" t="s">
        <v>155</v>
      </c>
      <c r="C313" s="67" t="s">
        <v>799</v>
      </c>
      <c r="D313" s="68" t="s">
        <v>466</v>
      </c>
      <c r="E313" s="36">
        <f>'[1]Місто'!E368</f>
        <v>2173077</v>
      </c>
      <c r="F313" s="36">
        <f>'[1]Місто'!F368</f>
        <v>2173077</v>
      </c>
      <c r="G313" s="36">
        <f>'[1]Місто'!G368</f>
        <v>1489336</v>
      </c>
      <c r="H313" s="36">
        <f>'[1]Місто'!H368</f>
        <v>87784</v>
      </c>
      <c r="I313" s="36"/>
      <c r="J313" s="36">
        <f>K313+N313</f>
        <v>0</v>
      </c>
      <c r="K313" s="36">
        <f>'[1]Місто'!K368</f>
        <v>0</v>
      </c>
      <c r="L313" s="36">
        <f>'[1]Місто'!L368</f>
        <v>0</v>
      </c>
      <c r="M313" s="36">
        <f>'[1]Місто'!M368</f>
        <v>0</v>
      </c>
      <c r="N313" s="36">
        <f>'[1]Місто'!N368</f>
        <v>0</v>
      </c>
      <c r="O313" s="36">
        <f>'[1]Місто'!O368</f>
        <v>0</v>
      </c>
      <c r="P313" s="52">
        <f t="shared" si="112"/>
        <v>2173077</v>
      </c>
      <c r="Q313" s="50"/>
      <c r="R313" s="56"/>
    </row>
    <row r="314" spans="1:18" ht="38.25">
      <c r="A314" s="173" t="s">
        <v>65</v>
      </c>
      <c r="B314" s="173" t="s">
        <v>64</v>
      </c>
      <c r="C314" s="173"/>
      <c r="D314" s="174" t="s">
        <v>66</v>
      </c>
      <c r="E314" s="175">
        <f>E315+E316</f>
        <v>8030552</v>
      </c>
      <c r="F314" s="175">
        <f aca="true" t="shared" si="115" ref="F314:P314">F315+F316</f>
        <v>8030552</v>
      </c>
      <c r="G314" s="175">
        <f t="shared" si="115"/>
        <v>4182906</v>
      </c>
      <c r="H314" s="175">
        <f t="shared" si="115"/>
        <v>105084</v>
      </c>
      <c r="I314" s="175">
        <f t="shared" si="115"/>
        <v>0</v>
      </c>
      <c r="J314" s="175">
        <f t="shared" si="115"/>
        <v>1720687</v>
      </c>
      <c r="K314" s="175">
        <f t="shared" si="115"/>
        <v>140922</v>
      </c>
      <c r="L314" s="175">
        <f t="shared" si="115"/>
        <v>53907</v>
      </c>
      <c r="M314" s="175">
        <f t="shared" si="115"/>
        <v>39</v>
      </c>
      <c r="N314" s="175">
        <f t="shared" si="115"/>
        <v>1579765</v>
      </c>
      <c r="O314" s="175">
        <f t="shared" si="115"/>
        <v>1531097</v>
      </c>
      <c r="P314" s="175">
        <f t="shared" si="115"/>
        <v>9751239</v>
      </c>
      <c r="Q314" s="50"/>
      <c r="R314" s="56"/>
    </row>
    <row r="315" spans="1:18" s="51" customFormat="1" ht="38.25">
      <c r="A315" s="67" t="s">
        <v>572</v>
      </c>
      <c r="B315" s="37" t="s">
        <v>174</v>
      </c>
      <c r="C315" s="67" t="s">
        <v>837</v>
      </c>
      <c r="D315" s="66" t="s">
        <v>150</v>
      </c>
      <c r="E315" s="36">
        <f>'[1]Місто'!E370</f>
        <v>4527228</v>
      </c>
      <c r="F315" s="36">
        <f>'[1]Місто'!F370</f>
        <v>4527228</v>
      </c>
      <c r="G315" s="36">
        <f>'[1]Місто'!G370</f>
        <v>2033615</v>
      </c>
      <c r="H315" s="36">
        <f>'[1]Місто'!H370</f>
        <v>16355</v>
      </c>
      <c r="I315" s="36"/>
      <c r="J315" s="36">
        <f>K315+N315</f>
        <v>1339177</v>
      </c>
      <c r="K315" s="36">
        <f>'[1]Місто'!K370</f>
        <v>82800</v>
      </c>
      <c r="L315" s="36">
        <f>'[1]Місто'!L370</f>
        <v>32940</v>
      </c>
      <c r="M315" s="36">
        <f>'[1]Місто'!M370</f>
        <v>0</v>
      </c>
      <c r="N315" s="36">
        <f>'[1]Місто'!N370</f>
        <v>1256377</v>
      </c>
      <c r="O315" s="36">
        <f>'[1]Місто'!O370</f>
        <v>1256377</v>
      </c>
      <c r="P315" s="52">
        <f t="shared" si="112"/>
        <v>5866405</v>
      </c>
      <c r="Q315" s="50"/>
      <c r="R315" s="50"/>
    </row>
    <row r="316" spans="1:18" ht="12.75">
      <c r="A316" s="67" t="s">
        <v>139</v>
      </c>
      <c r="B316" s="37">
        <v>210110</v>
      </c>
      <c r="C316" s="67" t="s">
        <v>837</v>
      </c>
      <c r="D316" s="66" t="s">
        <v>420</v>
      </c>
      <c r="E316" s="36">
        <f>'[1]Місто'!E373</f>
        <v>3503324</v>
      </c>
      <c r="F316" s="36">
        <f>'[1]Місто'!F373</f>
        <v>3503324</v>
      </c>
      <c r="G316" s="36">
        <f>'[1]Місто'!G373</f>
        <v>2149291</v>
      </c>
      <c r="H316" s="36">
        <f>'[1]Місто'!H373</f>
        <v>88729</v>
      </c>
      <c r="I316" s="36"/>
      <c r="J316" s="36">
        <f>K316+N316</f>
        <v>381510</v>
      </c>
      <c r="K316" s="36">
        <f>'[1]Місто'!K373</f>
        <v>58122</v>
      </c>
      <c r="L316" s="36">
        <f>'[1]Місто'!L373</f>
        <v>20967</v>
      </c>
      <c r="M316" s="36">
        <f>'[1]Місто'!M373</f>
        <v>39</v>
      </c>
      <c r="N316" s="36">
        <f>'[1]Місто'!N373</f>
        <v>323388</v>
      </c>
      <c r="O316" s="36">
        <f>'[1]Місто'!O373</f>
        <v>274720</v>
      </c>
      <c r="P316" s="52">
        <f t="shared" si="112"/>
        <v>3884834</v>
      </c>
      <c r="Q316" s="50"/>
      <c r="R316" s="56"/>
    </row>
    <row r="317" spans="1:18" ht="25.5">
      <c r="A317" s="83" t="s">
        <v>421</v>
      </c>
      <c r="B317" s="83" t="s">
        <v>303</v>
      </c>
      <c r="C317" s="83"/>
      <c r="D317" s="87" t="s">
        <v>277</v>
      </c>
      <c r="E317" s="48">
        <f>E318</f>
        <v>3025017</v>
      </c>
      <c r="F317" s="48">
        <f>F318</f>
        <v>3025017</v>
      </c>
      <c r="G317" s="48">
        <f aca="true" t="shared" si="116" ref="G317:O317">G318</f>
        <v>1938569</v>
      </c>
      <c r="H317" s="48">
        <f t="shared" si="116"/>
        <v>111614</v>
      </c>
      <c r="I317" s="48"/>
      <c r="J317" s="48">
        <f t="shared" si="116"/>
        <v>16474982</v>
      </c>
      <c r="K317" s="48">
        <f t="shared" si="116"/>
        <v>0</v>
      </c>
      <c r="L317" s="48">
        <f t="shared" si="116"/>
        <v>0</v>
      </c>
      <c r="M317" s="48">
        <f t="shared" si="116"/>
        <v>0</v>
      </c>
      <c r="N317" s="48">
        <f t="shared" si="116"/>
        <v>16474982</v>
      </c>
      <c r="O317" s="48">
        <f t="shared" si="116"/>
        <v>16474982</v>
      </c>
      <c r="P317" s="49">
        <f t="shared" si="112"/>
        <v>19499999</v>
      </c>
      <c r="Q317" s="50">
        <f>P317-'[1]Місто'!$P$374</f>
        <v>0</v>
      </c>
      <c r="R317" s="56"/>
    </row>
    <row r="318" spans="1:18" ht="25.5">
      <c r="A318" s="78" t="s">
        <v>422</v>
      </c>
      <c r="B318" s="40"/>
      <c r="C318" s="40"/>
      <c r="D318" s="65" t="s">
        <v>277</v>
      </c>
      <c r="E318" s="35">
        <f>E319+E322+E326</f>
        <v>3025017</v>
      </c>
      <c r="F318" s="35">
        <f aca="true" t="shared" si="117" ref="F318:P318">F319+F322+F326</f>
        <v>3025017</v>
      </c>
      <c r="G318" s="35">
        <f t="shared" si="117"/>
        <v>1938569</v>
      </c>
      <c r="H318" s="35">
        <f t="shared" si="117"/>
        <v>111614</v>
      </c>
      <c r="I318" s="35">
        <f t="shared" si="117"/>
        <v>0</v>
      </c>
      <c r="J318" s="35">
        <f t="shared" si="117"/>
        <v>16474982</v>
      </c>
      <c r="K318" s="35">
        <f t="shared" si="117"/>
        <v>0</v>
      </c>
      <c r="L318" s="35">
        <f t="shared" si="117"/>
        <v>0</v>
      </c>
      <c r="M318" s="35">
        <f t="shared" si="117"/>
        <v>0</v>
      </c>
      <c r="N318" s="35">
        <f t="shared" si="117"/>
        <v>16474982</v>
      </c>
      <c r="O318" s="35">
        <f t="shared" si="117"/>
        <v>16474982</v>
      </c>
      <c r="P318" s="35">
        <f t="shared" si="117"/>
        <v>19499999</v>
      </c>
      <c r="Q318" s="50"/>
      <c r="R318" s="56"/>
    </row>
    <row r="319" spans="1:18" ht="12.75">
      <c r="A319" s="173" t="s">
        <v>67</v>
      </c>
      <c r="B319" s="172" t="s">
        <v>26</v>
      </c>
      <c r="C319" s="172"/>
      <c r="D319" s="191" t="s">
        <v>28</v>
      </c>
      <c r="E319" s="187">
        <f>E320</f>
        <v>3018927</v>
      </c>
      <c r="F319" s="187">
        <f aca="true" t="shared" si="118" ref="F319:P319">F320</f>
        <v>3018927</v>
      </c>
      <c r="G319" s="187">
        <f t="shared" si="118"/>
        <v>1938569</v>
      </c>
      <c r="H319" s="187">
        <f t="shared" si="118"/>
        <v>111614</v>
      </c>
      <c r="I319" s="187">
        <f t="shared" si="118"/>
        <v>0</v>
      </c>
      <c r="J319" s="187">
        <f t="shared" si="118"/>
        <v>158701</v>
      </c>
      <c r="K319" s="187">
        <f t="shared" si="118"/>
        <v>0</v>
      </c>
      <c r="L319" s="187">
        <f t="shared" si="118"/>
        <v>0</v>
      </c>
      <c r="M319" s="187">
        <f t="shared" si="118"/>
        <v>0</v>
      </c>
      <c r="N319" s="187">
        <f t="shared" si="118"/>
        <v>158701</v>
      </c>
      <c r="O319" s="187">
        <f t="shared" si="118"/>
        <v>158701</v>
      </c>
      <c r="P319" s="187">
        <f t="shared" si="118"/>
        <v>3177628</v>
      </c>
      <c r="Q319" s="50"/>
      <c r="R319" s="56"/>
    </row>
    <row r="320" spans="1:18" ht="27.75" customHeight="1">
      <c r="A320" s="67" t="s">
        <v>140</v>
      </c>
      <c r="B320" s="37" t="s">
        <v>155</v>
      </c>
      <c r="C320" s="67" t="s">
        <v>799</v>
      </c>
      <c r="D320" s="68" t="s">
        <v>467</v>
      </c>
      <c r="E320" s="36">
        <f>'[1]Місто'!E376</f>
        <v>3018927</v>
      </c>
      <c r="F320" s="36">
        <f>'[1]Місто'!F376</f>
        <v>3018927</v>
      </c>
      <c r="G320" s="36">
        <f>'[1]Місто'!G376</f>
        <v>1938569</v>
      </c>
      <c r="H320" s="36">
        <f>'[1]Місто'!H376</f>
        <v>111614</v>
      </c>
      <c r="I320" s="36"/>
      <c r="J320" s="36">
        <f>K320+N320</f>
        <v>158701</v>
      </c>
      <c r="K320" s="36">
        <f>'[1]Місто'!K376</f>
        <v>0</v>
      </c>
      <c r="L320" s="36">
        <f>'[1]Місто'!L376</f>
        <v>0</v>
      </c>
      <c r="M320" s="36">
        <f>'[1]Місто'!M376</f>
        <v>0</v>
      </c>
      <c r="N320" s="36">
        <f>'[1]Місто'!N376</f>
        <v>158701</v>
      </c>
      <c r="O320" s="36">
        <f>'[1]Місто'!O376</f>
        <v>158701</v>
      </c>
      <c r="P320" s="52">
        <f t="shared" si="112"/>
        <v>3177628</v>
      </c>
      <c r="Q320" s="50"/>
      <c r="R320" s="56"/>
    </row>
    <row r="321" spans="1:18" ht="178.5" hidden="1">
      <c r="A321" s="67" t="s">
        <v>478</v>
      </c>
      <c r="B321" s="67" t="s">
        <v>476</v>
      </c>
      <c r="C321" s="67"/>
      <c r="D321" s="68" t="s">
        <v>477</v>
      </c>
      <c r="E321" s="36">
        <f>'[1]Місто'!E378</f>
        <v>0</v>
      </c>
      <c r="F321" s="36">
        <f>'[1]Місто'!F378</f>
        <v>0</v>
      </c>
      <c r="G321" s="36">
        <f>'[1]Місто'!G378</f>
        <v>0</v>
      </c>
      <c r="H321" s="36">
        <f>'[1]Місто'!H378</f>
        <v>0</v>
      </c>
      <c r="I321" s="36"/>
      <c r="J321" s="36">
        <f>K321+N321</f>
        <v>0</v>
      </c>
      <c r="K321" s="36">
        <f>'[1]Місто'!K378</f>
        <v>0</v>
      </c>
      <c r="L321" s="36">
        <f>'[1]Місто'!L378</f>
        <v>0</v>
      </c>
      <c r="M321" s="36">
        <f>'[1]Місто'!M378</f>
        <v>0</v>
      </c>
      <c r="N321" s="36">
        <f>'[1]Місто'!N378</f>
        <v>0</v>
      </c>
      <c r="O321" s="36">
        <f>'[1]Місто'!O378</f>
        <v>0</v>
      </c>
      <c r="P321" s="52">
        <f t="shared" si="112"/>
        <v>0</v>
      </c>
      <c r="Q321" s="50"/>
      <c r="R321" s="56"/>
    </row>
    <row r="322" spans="1:18" ht="12.75">
      <c r="A322" s="173" t="s">
        <v>68</v>
      </c>
      <c r="B322" s="173" t="s">
        <v>854</v>
      </c>
      <c r="C322" s="173"/>
      <c r="D322" s="174" t="s">
        <v>856</v>
      </c>
      <c r="E322" s="175">
        <f>E323+E324</f>
        <v>0</v>
      </c>
      <c r="F322" s="175">
        <f aca="true" t="shared" si="119" ref="F322:P322">F323+F324</f>
        <v>0</v>
      </c>
      <c r="G322" s="175">
        <f t="shared" si="119"/>
        <v>0</v>
      </c>
      <c r="H322" s="175">
        <f t="shared" si="119"/>
        <v>0</v>
      </c>
      <c r="I322" s="175">
        <f t="shared" si="119"/>
        <v>0</v>
      </c>
      <c r="J322" s="175">
        <f t="shared" si="119"/>
        <v>16316281</v>
      </c>
      <c r="K322" s="175">
        <f t="shared" si="119"/>
        <v>0</v>
      </c>
      <c r="L322" s="175">
        <f t="shared" si="119"/>
        <v>0</v>
      </c>
      <c r="M322" s="175">
        <f t="shared" si="119"/>
        <v>0</v>
      </c>
      <c r="N322" s="175">
        <f t="shared" si="119"/>
        <v>16316281</v>
      </c>
      <c r="O322" s="175">
        <f t="shared" si="119"/>
        <v>16316281</v>
      </c>
      <c r="P322" s="175">
        <f t="shared" si="119"/>
        <v>16316281</v>
      </c>
      <c r="Q322" s="50"/>
      <c r="R322" s="56"/>
    </row>
    <row r="323" spans="1:18" ht="25.5">
      <c r="A323" s="67" t="s">
        <v>423</v>
      </c>
      <c r="B323" s="37" t="s">
        <v>210</v>
      </c>
      <c r="C323" s="67" t="s">
        <v>801</v>
      </c>
      <c r="D323" s="62" t="s">
        <v>309</v>
      </c>
      <c r="E323" s="36">
        <f>'[1]Місто'!E381</f>
        <v>0</v>
      </c>
      <c r="F323" s="36">
        <f>'[1]Місто'!F381</f>
        <v>0</v>
      </c>
      <c r="G323" s="36">
        <f>'[1]Місто'!G381</f>
        <v>0</v>
      </c>
      <c r="H323" s="36">
        <f>'[1]Місто'!H381</f>
        <v>0</v>
      </c>
      <c r="I323" s="36"/>
      <c r="J323" s="36">
        <f>K323+N323</f>
        <v>7178541</v>
      </c>
      <c r="K323" s="36">
        <f>'[1]Місто'!K381</f>
        <v>0</v>
      </c>
      <c r="L323" s="36">
        <f>'[1]Місто'!L381</f>
        <v>0</v>
      </c>
      <c r="M323" s="36">
        <f>'[1]Місто'!M381</f>
        <v>0</v>
      </c>
      <c r="N323" s="36">
        <f>'[1]Місто'!N381</f>
        <v>7178541</v>
      </c>
      <c r="O323" s="36">
        <f>'[1]Місто'!O381</f>
        <v>7178541</v>
      </c>
      <c r="P323" s="52">
        <f t="shared" si="112"/>
        <v>7178541</v>
      </c>
      <c r="Q323" s="50"/>
      <c r="R323" s="56"/>
    </row>
    <row r="324" spans="1:18" ht="76.5" customHeight="1">
      <c r="A324" s="67" t="s">
        <v>573</v>
      </c>
      <c r="B324" s="37" t="s">
        <v>217</v>
      </c>
      <c r="C324" s="67" t="s">
        <v>832</v>
      </c>
      <c r="D324" s="68" t="s">
        <v>424</v>
      </c>
      <c r="E324" s="36">
        <f>'[1]Місто'!E386</f>
        <v>0</v>
      </c>
      <c r="F324" s="36">
        <f>'[1]Місто'!F386</f>
        <v>0</v>
      </c>
      <c r="G324" s="36">
        <f>'[1]Місто'!G386</f>
        <v>0</v>
      </c>
      <c r="H324" s="36">
        <f>'[1]Місто'!H386</f>
        <v>0</v>
      </c>
      <c r="I324" s="36"/>
      <c r="J324" s="36">
        <f>K324+N324</f>
        <v>9137740</v>
      </c>
      <c r="K324" s="36">
        <f>'[1]Місто'!K386</f>
        <v>0</v>
      </c>
      <c r="L324" s="36">
        <f>'[1]Місто'!L386</f>
        <v>0</v>
      </c>
      <c r="M324" s="36">
        <f>'[1]Місто'!M386</f>
        <v>0</v>
      </c>
      <c r="N324" s="36">
        <f>'[1]Місто'!N386</f>
        <v>9137740</v>
      </c>
      <c r="O324" s="36">
        <f>'[1]Місто'!O386</f>
        <v>9137740</v>
      </c>
      <c r="P324" s="52">
        <f t="shared" si="112"/>
        <v>9137740</v>
      </c>
      <c r="Q324" s="50"/>
      <c r="R324" s="56"/>
    </row>
    <row r="325" spans="1:18" ht="42" customHeight="1" hidden="1">
      <c r="A325" s="67" t="s">
        <v>574</v>
      </c>
      <c r="B325" s="37" t="s">
        <v>174</v>
      </c>
      <c r="C325" s="37"/>
      <c r="D325" s="66" t="s">
        <v>150</v>
      </c>
      <c r="E325" s="36"/>
      <c r="F325" s="36"/>
      <c r="G325" s="36"/>
      <c r="H325" s="36"/>
      <c r="I325" s="36"/>
      <c r="J325" s="36">
        <f>'[1]Місто'!J388</f>
        <v>0</v>
      </c>
      <c r="K325" s="36">
        <f>'[1]Місто'!K388</f>
        <v>0</v>
      </c>
      <c r="L325" s="36">
        <f>'[1]Місто'!L388</f>
        <v>0</v>
      </c>
      <c r="M325" s="36">
        <f>'[1]Місто'!M388</f>
        <v>0</v>
      </c>
      <c r="N325" s="36">
        <f>'[1]Місто'!N388</f>
        <v>0</v>
      </c>
      <c r="O325" s="36">
        <f>'[1]Місто'!O388</f>
        <v>0</v>
      </c>
      <c r="P325" s="52">
        <f t="shared" si="112"/>
        <v>0</v>
      </c>
      <c r="Q325" s="50"/>
      <c r="R325" s="56"/>
    </row>
    <row r="326" spans="1:18" ht="25.5">
      <c r="A326" s="173" t="s">
        <v>70</v>
      </c>
      <c r="B326" s="173" t="s">
        <v>860</v>
      </c>
      <c r="C326" s="173"/>
      <c r="D326" s="174" t="s">
        <v>861</v>
      </c>
      <c r="E326" s="175">
        <f>E327</f>
        <v>6090</v>
      </c>
      <c r="F326" s="175">
        <f aca="true" t="shared" si="120" ref="F326:P327">F327</f>
        <v>6090</v>
      </c>
      <c r="G326" s="175">
        <f t="shared" si="120"/>
        <v>0</v>
      </c>
      <c r="H326" s="175">
        <f t="shared" si="120"/>
        <v>0</v>
      </c>
      <c r="I326" s="175">
        <f t="shared" si="120"/>
        <v>0</v>
      </c>
      <c r="J326" s="175">
        <f t="shared" si="120"/>
        <v>0</v>
      </c>
      <c r="K326" s="175">
        <f t="shared" si="120"/>
        <v>0</v>
      </c>
      <c r="L326" s="175">
        <f t="shared" si="120"/>
        <v>0</v>
      </c>
      <c r="M326" s="175">
        <f t="shared" si="120"/>
        <v>0</v>
      </c>
      <c r="N326" s="175">
        <f t="shared" si="120"/>
        <v>0</v>
      </c>
      <c r="O326" s="175">
        <f t="shared" si="120"/>
        <v>0</v>
      </c>
      <c r="P326" s="175">
        <f t="shared" si="120"/>
        <v>6090</v>
      </c>
      <c r="Q326" s="50"/>
      <c r="R326" s="56"/>
    </row>
    <row r="327" spans="1:18" ht="12.75">
      <c r="A327" s="167" t="s">
        <v>71</v>
      </c>
      <c r="B327" s="167" t="s">
        <v>176</v>
      </c>
      <c r="C327" s="167"/>
      <c r="D327" s="196" t="s">
        <v>597</v>
      </c>
      <c r="E327" s="165">
        <f>E328</f>
        <v>6090</v>
      </c>
      <c r="F327" s="165">
        <f t="shared" si="120"/>
        <v>6090</v>
      </c>
      <c r="G327" s="165">
        <f t="shared" si="120"/>
        <v>0</v>
      </c>
      <c r="H327" s="165">
        <f t="shared" si="120"/>
        <v>0</v>
      </c>
      <c r="I327" s="165">
        <f t="shared" si="120"/>
        <v>0</v>
      </c>
      <c r="J327" s="165">
        <f t="shared" si="120"/>
        <v>0</v>
      </c>
      <c r="K327" s="165">
        <f t="shared" si="120"/>
        <v>0</v>
      </c>
      <c r="L327" s="165">
        <f t="shared" si="120"/>
        <v>0</v>
      </c>
      <c r="M327" s="165">
        <f t="shared" si="120"/>
        <v>0</v>
      </c>
      <c r="N327" s="165">
        <f t="shared" si="120"/>
        <v>0</v>
      </c>
      <c r="O327" s="165">
        <f t="shared" si="120"/>
        <v>0</v>
      </c>
      <c r="P327" s="165">
        <f t="shared" si="120"/>
        <v>6090</v>
      </c>
      <c r="Q327" s="50"/>
      <c r="R327" s="56"/>
    </row>
    <row r="328" spans="1:18" ht="63.75">
      <c r="A328" s="78" t="s">
        <v>635</v>
      </c>
      <c r="B328" s="40" t="s">
        <v>176</v>
      </c>
      <c r="C328" s="78" t="s">
        <v>802</v>
      </c>
      <c r="D328" s="133" t="s">
        <v>616</v>
      </c>
      <c r="E328" s="36">
        <f>'[1]Місто'!E391</f>
        <v>6090</v>
      </c>
      <c r="F328" s="36">
        <f>'[1]Місто'!F391</f>
        <v>6090</v>
      </c>
      <c r="G328" s="36">
        <f>'[1]Місто'!G391</f>
        <v>0</v>
      </c>
      <c r="H328" s="36">
        <f>'[1]Місто'!H391</f>
        <v>0</v>
      </c>
      <c r="I328" s="36"/>
      <c r="J328" s="36">
        <f>K328+N328</f>
        <v>0</v>
      </c>
      <c r="K328" s="36">
        <f>'[1]Місто'!K391</f>
        <v>0</v>
      </c>
      <c r="L328" s="36">
        <f>'[1]Місто'!L391</f>
        <v>0</v>
      </c>
      <c r="M328" s="36">
        <f>'[1]Місто'!M391</f>
        <v>0</v>
      </c>
      <c r="N328" s="36">
        <f>'[1]Місто'!N391</f>
        <v>0</v>
      </c>
      <c r="O328" s="36">
        <f>'[1]Місто'!O391</f>
        <v>0</v>
      </c>
      <c r="P328" s="52">
        <f t="shared" si="112"/>
        <v>6090</v>
      </c>
      <c r="Q328" s="50"/>
      <c r="R328" s="56"/>
    </row>
    <row r="329" spans="1:17" s="54" customFormat="1" ht="36.75" customHeight="1">
      <c r="A329" s="83" t="s">
        <v>425</v>
      </c>
      <c r="B329" s="83" t="s">
        <v>301</v>
      </c>
      <c r="C329" s="83"/>
      <c r="D329" s="85" t="s">
        <v>257</v>
      </c>
      <c r="E329" s="48">
        <f>E330</f>
        <v>5985508</v>
      </c>
      <c r="F329" s="48">
        <f>F330</f>
        <v>5985508</v>
      </c>
      <c r="G329" s="48">
        <f aca="true" t="shared" si="121" ref="G329:O329">G330</f>
        <v>3783436</v>
      </c>
      <c r="H329" s="48">
        <f t="shared" si="121"/>
        <v>383906</v>
      </c>
      <c r="I329" s="48"/>
      <c r="J329" s="48">
        <f t="shared" si="121"/>
        <v>0</v>
      </c>
      <c r="K329" s="48">
        <f t="shared" si="121"/>
        <v>0</v>
      </c>
      <c r="L329" s="48">
        <f t="shared" si="121"/>
        <v>0</v>
      </c>
      <c r="M329" s="48">
        <f t="shared" si="121"/>
        <v>0</v>
      </c>
      <c r="N329" s="48">
        <f t="shared" si="121"/>
        <v>0</v>
      </c>
      <c r="O329" s="48">
        <f t="shared" si="121"/>
        <v>0</v>
      </c>
      <c r="P329" s="49">
        <f t="shared" si="112"/>
        <v>5985508</v>
      </c>
      <c r="Q329" s="50">
        <f>P329-'[1]Місто'!$P$392</f>
        <v>0</v>
      </c>
    </row>
    <row r="330" spans="1:17" s="54" customFormat="1" ht="25.5">
      <c r="A330" s="78" t="s">
        <v>426</v>
      </c>
      <c r="B330" s="40"/>
      <c r="C330" s="40"/>
      <c r="D330" s="65" t="s">
        <v>257</v>
      </c>
      <c r="E330" s="35">
        <f>E331+E336</f>
        <v>5985508</v>
      </c>
      <c r="F330" s="35">
        <f aca="true" t="shared" si="122" ref="F330:P330">F331+F336</f>
        <v>5985508</v>
      </c>
      <c r="G330" s="35">
        <f t="shared" si="122"/>
        <v>3783436</v>
      </c>
      <c r="H330" s="35">
        <f t="shared" si="122"/>
        <v>383906</v>
      </c>
      <c r="I330" s="35">
        <f t="shared" si="122"/>
        <v>0</v>
      </c>
      <c r="J330" s="35">
        <f t="shared" si="122"/>
        <v>0</v>
      </c>
      <c r="K330" s="35">
        <f t="shared" si="122"/>
        <v>0</v>
      </c>
      <c r="L330" s="35">
        <f t="shared" si="122"/>
        <v>0</v>
      </c>
      <c r="M330" s="35">
        <f t="shared" si="122"/>
        <v>0</v>
      </c>
      <c r="N330" s="35">
        <f t="shared" si="122"/>
        <v>0</v>
      </c>
      <c r="O330" s="35">
        <f t="shared" si="122"/>
        <v>0</v>
      </c>
      <c r="P330" s="35">
        <f t="shared" si="122"/>
        <v>5985508</v>
      </c>
      <c r="Q330" s="50"/>
    </row>
    <row r="331" spans="1:17" s="54" customFormat="1" ht="12.75">
      <c r="A331" s="173" t="s">
        <v>69</v>
      </c>
      <c r="B331" s="172" t="s">
        <v>26</v>
      </c>
      <c r="C331" s="172"/>
      <c r="D331" s="191" t="s">
        <v>28</v>
      </c>
      <c r="E331" s="187">
        <f>E332</f>
        <v>5945458</v>
      </c>
      <c r="F331" s="187">
        <f aca="true" t="shared" si="123" ref="F331:P331">F332</f>
        <v>5945458</v>
      </c>
      <c r="G331" s="187">
        <f t="shared" si="123"/>
        <v>3783436</v>
      </c>
      <c r="H331" s="187">
        <f t="shared" si="123"/>
        <v>383906</v>
      </c>
      <c r="I331" s="187">
        <f t="shared" si="123"/>
        <v>0</v>
      </c>
      <c r="J331" s="187">
        <f t="shared" si="123"/>
        <v>0</v>
      </c>
      <c r="K331" s="187">
        <f t="shared" si="123"/>
        <v>0</v>
      </c>
      <c r="L331" s="187">
        <f t="shared" si="123"/>
        <v>0</v>
      </c>
      <c r="M331" s="187">
        <f t="shared" si="123"/>
        <v>0</v>
      </c>
      <c r="N331" s="187">
        <f t="shared" si="123"/>
        <v>0</v>
      </c>
      <c r="O331" s="187">
        <f t="shared" si="123"/>
        <v>0</v>
      </c>
      <c r="P331" s="187">
        <f t="shared" si="123"/>
        <v>5945458</v>
      </c>
      <c r="Q331" s="50"/>
    </row>
    <row r="332" spans="1:17" s="54" customFormat="1" ht="25.5">
      <c r="A332" s="67" t="s">
        <v>141</v>
      </c>
      <c r="B332" s="37" t="s">
        <v>155</v>
      </c>
      <c r="C332" s="67" t="s">
        <v>799</v>
      </c>
      <c r="D332" s="68" t="s">
        <v>469</v>
      </c>
      <c r="E332" s="36">
        <f>'[1]Місто'!E394</f>
        <v>5945458</v>
      </c>
      <c r="F332" s="36">
        <f>'[1]Місто'!F394</f>
        <v>5945458</v>
      </c>
      <c r="G332" s="36">
        <f>'[1]Місто'!G394</f>
        <v>3783436</v>
      </c>
      <c r="H332" s="36">
        <f>'[1]Місто'!H394</f>
        <v>383906</v>
      </c>
      <c r="I332" s="36"/>
      <c r="J332" s="36">
        <f>K332+N332</f>
        <v>0</v>
      </c>
      <c r="K332" s="36">
        <f>'[1]Місто'!K394</f>
        <v>0</v>
      </c>
      <c r="L332" s="36">
        <f>'[1]Місто'!L394</f>
        <v>0</v>
      </c>
      <c r="M332" s="36">
        <f>'[1]Місто'!M394</f>
        <v>0</v>
      </c>
      <c r="N332" s="36">
        <f>'[1]Місто'!N394</f>
        <v>0</v>
      </c>
      <c r="O332" s="36">
        <f>'[1]Місто'!O394</f>
        <v>0</v>
      </c>
      <c r="P332" s="52">
        <f t="shared" si="112"/>
        <v>5945458</v>
      </c>
      <c r="Q332" s="50"/>
    </row>
    <row r="333" spans="1:17" s="54" customFormat="1" ht="15.75" customHeight="1" hidden="1">
      <c r="A333" s="67" t="s">
        <v>533</v>
      </c>
      <c r="B333" s="37" t="s">
        <v>223</v>
      </c>
      <c r="C333" s="37"/>
      <c r="D333" s="34" t="s">
        <v>224</v>
      </c>
      <c r="E333" s="36">
        <f>'[1]Місто'!E395</f>
        <v>0</v>
      </c>
      <c r="F333" s="36">
        <f>'[1]Місто'!F395</f>
        <v>0</v>
      </c>
      <c r="G333" s="36"/>
      <c r="H333" s="36"/>
      <c r="I333" s="36"/>
      <c r="J333" s="36">
        <f>K333+N333</f>
        <v>0</v>
      </c>
      <c r="K333" s="36"/>
      <c r="L333" s="36"/>
      <c r="M333" s="36"/>
      <c r="N333" s="36"/>
      <c r="O333" s="36"/>
      <c r="P333" s="52">
        <f t="shared" si="112"/>
        <v>0</v>
      </c>
      <c r="Q333" s="50"/>
    </row>
    <row r="334" spans="1:17" s="54" customFormat="1" ht="38.25" hidden="1">
      <c r="A334" s="67" t="s">
        <v>481</v>
      </c>
      <c r="B334" s="67" t="s">
        <v>174</v>
      </c>
      <c r="C334" s="67"/>
      <c r="D334" s="66" t="s">
        <v>150</v>
      </c>
      <c r="E334" s="36">
        <f>'[1]Місто'!$E$400</f>
        <v>0</v>
      </c>
      <c r="F334" s="36">
        <f>'[1]Місто'!$E$400</f>
        <v>0</v>
      </c>
      <c r="G334" s="36"/>
      <c r="H334" s="36"/>
      <c r="I334" s="36"/>
      <c r="J334" s="36">
        <f>K334+N334</f>
        <v>0</v>
      </c>
      <c r="K334" s="36"/>
      <c r="L334" s="36"/>
      <c r="M334" s="36"/>
      <c r="N334" s="36"/>
      <c r="O334" s="36">
        <f>N334</f>
        <v>0</v>
      </c>
      <c r="P334" s="52">
        <f t="shared" si="112"/>
        <v>0</v>
      </c>
      <c r="Q334" s="50"/>
    </row>
    <row r="335" spans="1:17" s="54" customFormat="1" ht="12.75" hidden="1">
      <c r="A335" s="67" t="s">
        <v>745</v>
      </c>
      <c r="B335" s="67" t="s">
        <v>743</v>
      </c>
      <c r="C335" s="67"/>
      <c r="D335" s="66" t="s">
        <v>744</v>
      </c>
      <c r="E335" s="36">
        <f>'[1]Місто'!$E$402</f>
        <v>0</v>
      </c>
      <c r="F335" s="36"/>
      <c r="G335" s="36"/>
      <c r="H335" s="36"/>
      <c r="I335" s="36"/>
      <c r="J335" s="36"/>
      <c r="K335" s="36"/>
      <c r="L335" s="36"/>
      <c r="M335" s="36"/>
      <c r="N335" s="36"/>
      <c r="O335" s="36"/>
      <c r="P335" s="52">
        <f t="shared" si="112"/>
        <v>0</v>
      </c>
      <c r="Q335" s="50"/>
    </row>
    <row r="336" spans="1:17" s="54" customFormat="1" ht="25.5">
      <c r="A336" s="173" t="s">
        <v>72</v>
      </c>
      <c r="B336" s="173" t="s">
        <v>860</v>
      </c>
      <c r="C336" s="173"/>
      <c r="D336" s="174" t="s">
        <v>861</v>
      </c>
      <c r="E336" s="175">
        <f>E337</f>
        <v>40050</v>
      </c>
      <c r="F336" s="175">
        <f aca="true" t="shared" si="124" ref="F336:P336">F337</f>
        <v>40050</v>
      </c>
      <c r="G336" s="175">
        <f t="shared" si="124"/>
        <v>0</v>
      </c>
      <c r="H336" s="175">
        <f t="shared" si="124"/>
        <v>0</v>
      </c>
      <c r="I336" s="175">
        <f t="shared" si="124"/>
        <v>0</v>
      </c>
      <c r="J336" s="175">
        <f t="shared" si="124"/>
        <v>0</v>
      </c>
      <c r="K336" s="175">
        <f t="shared" si="124"/>
        <v>0</v>
      </c>
      <c r="L336" s="175">
        <f t="shared" si="124"/>
        <v>0</v>
      </c>
      <c r="M336" s="175">
        <f t="shared" si="124"/>
        <v>0</v>
      </c>
      <c r="N336" s="175">
        <f t="shared" si="124"/>
        <v>0</v>
      </c>
      <c r="O336" s="175">
        <f t="shared" si="124"/>
        <v>0</v>
      </c>
      <c r="P336" s="175">
        <f t="shared" si="124"/>
        <v>40050</v>
      </c>
      <c r="Q336" s="50"/>
    </row>
    <row r="337" spans="1:17" s="54" customFormat="1" ht="12.75" customHeight="1">
      <c r="A337" s="129" t="s">
        <v>605</v>
      </c>
      <c r="B337" s="129" t="s">
        <v>176</v>
      </c>
      <c r="C337" s="129"/>
      <c r="D337" s="142" t="s">
        <v>597</v>
      </c>
      <c r="E337" s="135">
        <f>E338</f>
        <v>40050</v>
      </c>
      <c r="F337" s="135">
        <f>F338</f>
        <v>40050</v>
      </c>
      <c r="G337" s="135"/>
      <c r="H337" s="135"/>
      <c r="I337" s="135"/>
      <c r="J337" s="135"/>
      <c r="K337" s="135"/>
      <c r="L337" s="135"/>
      <c r="M337" s="135"/>
      <c r="N337" s="135"/>
      <c r="O337" s="135"/>
      <c r="P337" s="136">
        <f t="shared" si="112"/>
        <v>40050</v>
      </c>
      <c r="Q337" s="50"/>
    </row>
    <row r="338" spans="1:18" ht="102">
      <c r="A338" s="78" t="s">
        <v>534</v>
      </c>
      <c r="B338" s="78" t="s">
        <v>176</v>
      </c>
      <c r="C338" s="78" t="s">
        <v>802</v>
      </c>
      <c r="D338" s="62" t="s">
        <v>535</v>
      </c>
      <c r="E338" s="36">
        <f>'[1]Місто'!E404</f>
        <v>40050</v>
      </c>
      <c r="F338" s="36">
        <f>'[1]Місто'!F404</f>
        <v>40050</v>
      </c>
      <c r="G338" s="36">
        <f>'[1]Місто'!G404</f>
        <v>0</v>
      </c>
      <c r="H338" s="36">
        <f>'[1]Місто'!H404</f>
        <v>0</v>
      </c>
      <c r="I338" s="36"/>
      <c r="J338" s="35"/>
      <c r="K338" s="36">
        <f>'[1]Місто'!K404</f>
        <v>0</v>
      </c>
      <c r="L338" s="36">
        <f>'[1]Місто'!L404</f>
        <v>0</v>
      </c>
      <c r="M338" s="36">
        <f>'[1]Місто'!M404</f>
        <v>0</v>
      </c>
      <c r="N338" s="36">
        <f>'[1]Місто'!N404</f>
        <v>0</v>
      </c>
      <c r="O338" s="36">
        <f>'[1]Місто'!O404</f>
        <v>0</v>
      </c>
      <c r="P338" s="52">
        <f aca="true" t="shared" si="125" ref="P338:P345">E338+J338</f>
        <v>40050</v>
      </c>
      <c r="Q338" s="50"/>
      <c r="R338" s="56"/>
    </row>
    <row r="339" spans="1:18" s="108" customFormat="1" ht="26.25" customHeight="1">
      <c r="A339" s="115" t="s">
        <v>427</v>
      </c>
      <c r="B339" s="115" t="s">
        <v>302</v>
      </c>
      <c r="C339" s="115"/>
      <c r="D339" s="90" t="s">
        <v>257</v>
      </c>
      <c r="E339" s="116">
        <f>E340</f>
        <v>171142500</v>
      </c>
      <c r="F339" s="116">
        <f>F340</f>
        <v>155842500</v>
      </c>
      <c r="G339" s="116">
        <f>G340</f>
        <v>0</v>
      </c>
      <c r="H339" s="116">
        <f>H340</f>
        <v>0</v>
      </c>
      <c r="I339" s="116"/>
      <c r="J339" s="116">
        <f>K339+N339</f>
        <v>11886944</v>
      </c>
      <c r="K339" s="116">
        <f>K340</f>
        <v>0</v>
      </c>
      <c r="L339" s="116">
        <f>L340</f>
        <v>0</v>
      </c>
      <c r="M339" s="116">
        <f>M340</f>
        <v>0</v>
      </c>
      <c r="N339" s="116">
        <f>N340</f>
        <v>11886944</v>
      </c>
      <c r="O339" s="116">
        <f>O340</f>
        <v>11886944</v>
      </c>
      <c r="P339" s="117">
        <f t="shared" si="125"/>
        <v>183029444</v>
      </c>
      <c r="Q339" s="50">
        <f>P339-'[1]Місто'!$P$405</f>
        <v>0</v>
      </c>
      <c r="R339" s="107"/>
    </row>
    <row r="340" spans="1:27" s="108" customFormat="1" ht="25.5">
      <c r="A340" s="118" t="s">
        <v>428</v>
      </c>
      <c r="B340" s="118"/>
      <c r="C340" s="118"/>
      <c r="D340" s="119" t="s">
        <v>257</v>
      </c>
      <c r="E340" s="120">
        <f>E341</f>
        <v>171142500</v>
      </c>
      <c r="F340" s="120">
        <f aca="true" t="shared" si="126" ref="F340:P340">F341</f>
        <v>155842500</v>
      </c>
      <c r="G340" s="120">
        <f t="shared" si="126"/>
        <v>0</v>
      </c>
      <c r="H340" s="120">
        <f t="shared" si="126"/>
        <v>0</v>
      </c>
      <c r="I340" s="120">
        <f t="shared" si="126"/>
        <v>0</v>
      </c>
      <c r="J340" s="120">
        <f t="shared" si="126"/>
        <v>11886944</v>
      </c>
      <c r="K340" s="120">
        <f t="shared" si="126"/>
        <v>0</v>
      </c>
      <c r="L340" s="120">
        <f t="shared" si="126"/>
        <v>0</v>
      </c>
      <c r="M340" s="120">
        <f t="shared" si="126"/>
        <v>0</v>
      </c>
      <c r="N340" s="120">
        <f t="shared" si="126"/>
        <v>11886944</v>
      </c>
      <c r="O340" s="120">
        <f t="shared" si="126"/>
        <v>11886944</v>
      </c>
      <c r="P340" s="120">
        <f t="shared" si="126"/>
        <v>183029444</v>
      </c>
      <c r="Q340" s="50"/>
      <c r="R340" s="113"/>
      <c r="S340" s="114"/>
      <c r="T340" s="114"/>
      <c r="U340" s="114"/>
      <c r="V340" s="114"/>
      <c r="W340" s="114"/>
      <c r="X340" s="114"/>
      <c r="Y340" s="114"/>
      <c r="Z340" s="114"/>
      <c r="AA340" s="114"/>
    </row>
    <row r="341" spans="1:27" s="108" customFormat="1" ht="25.5">
      <c r="A341" s="173" t="s">
        <v>73</v>
      </c>
      <c r="B341" s="172" t="s">
        <v>860</v>
      </c>
      <c r="C341" s="172"/>
      <c r="D341" s="174" t="s">
        <v>861</v>
      </c>
      <c r="E341" s="187">
        <f>E342+E343+E344+E345</f>
        <v>171142500</v>
      </c>
      <c r="F341" s="187">
        <f aca="true" t="shared" si="127" ref="F341:P341">F342+F343+F344+F345</f>
        <v>155842500</v>
      </c>
      <c r="G341" s="187">
        <f t="shared" si="127"/>
        <v>0</v>
      </c>
      <c r="H341" s="187">
        <f t="shared" si="127"/>
        <v>0</v>
      </c>
      <c r="I341" s="187">
        <f t="shared" si="127"/>
        <v>0</v>
      </c>
      <c r="J341" s="187">
        <f t="shared" si="127"/>
        <v>11886944</v>
      </c>
      <c r="K341" s="187">
        <f t="shared" si="127"/>
        <v>0</v>
      </c>
      <c r="L341" s="187">
        <f t="shared" si="127"/>
        <v>0</v>
      </c>
      <c r="M341" s="187">
        <f t="shared" si="127"/>
        <v>0</v>
      </c>
      <c r="N341" s="187">
        <f t="shared" si="127"/>
        <v>11886944</v>
      </c>
      <c r="O341" s="187">
        <f t="shared" si="127"/>
        <v>11886944</v>
      </c>
      <c r="P341" s="187">
        <f t="shared" si="127"/>
        <v>183029444</v>
      </c>
      <c r="Q341" s="50"/>
      <c r="R341" s="113"/>
      <c r="S341" s="114"/>
      <c r="T341" s="114"/>
      <c r="U341" s="114"/>
      <c r="V341" s="114"/>
      <c r="W341" s="114"/>
      <c r="X341" s="114"/>
      <c r="Y341" s="114"/>
      <c r="Z341" s="114"/>
      <c r="AA341" s="114"/>
    </row>
    <row r="342" spans="1:27" s="108" customFormat="1" ht="12.75">
      <c r="A342" s="67" t="s">
        <v>794</v>
      </c>
      <c r="B342" s="78" t="s">
        <v>743</v>
      </c>
      <c r="C342" s="78" t="s">
        <v>802</v>
      </c>
      <c r="D342" s="65" t="s">
        <v>744</v>
      </c>
      <c r="E342" s="120">
        <f>'[1]Місто'!$E$407</f>
        <v>15300000</v>
      </c>
      <c r="F342" s="120"/>
      <c r="G342" s="120"/>
      <c r="H342" s="120"/>
      <c r="I342" s="120"/>
      <c r="J342" s="120"/>
      <c r="K342" s="120"/>
      <c r="L342" s="120"/>
      <c r="M342" s="120"/>
      <c r="N342" s="120"/>
      <c r="O342" s="120"/>
      <c r="P342" s="121">
        <f t="shared" si="125"/>
        <v>15300000</v>
      </c>
      <c r="Q342" s="50"/>
      <c r="R342" s="113"/>
      <c r="S342" s="114"/>
      <c r="T342" s="114"/>
      <c r="U342" s="114"/>
      <c r="V342" s="114"/>
      <c r="W342" s="114"/>
      <c r="X342" s="114"/>
      <c r="Y342" s="114"/>
      <c r="Z342" s="114"/>
      <c r="AA342" s="114"/>
    </row>
    <row r="343" spans="1:27" s="112" customFormat="1" ht="140.25">
      <c r="A343" s="118" t="s">
        <v>143</v>
      </c>
      <c r="B343" s="118" t="s">
        <v>177</v>
      </c>
      <c r="C343" s="78" t="s">
        <v>838</v>
      </c>
      <c r="D343" s="119" t="s">
        <v>252</v>
      </c>
      <c r="E343" s="120">
        <f>'[1]Місто'!E408</f>
        <v>154912300</v>
      </c>
      <c r="F343" s="120">
        <f>'[1]Місто'!F408</f>
        <v>154912300</v>
      </c>
      <c r="G343" s="120"/>
      <c r="H343" s="120"/>
      <c r="I343" s="120"/>
      <c r="J343" s="120"/>
      <c r="K343" s="120"/>
      <c r="L343" s="120"/>
      <c r="M343" s="120"/>
      <c r="N343" s="120"/>
      <c r="O343" s="120"/>
      <c r="P343" s="121">
        <f t="shared" si="125"/>
        <v>154912300</v>
      </c>
      <c r="Q343" s="50"/>
      <c r="R343" s="113"/>
      <c r="S343" s="114"/>
      <c r="T343" s="114"/>
      <c r="U343" s="114"/>
      <c r="V343" s="114"/>
      <c r="W343" s="114"/>
      <c r="X343" s="114"/>
      <c r="Y343" s="114"/>
      <c r="Z343" s="114"/>
      <c r="AA343" s="114"/>
    </row>
    <row r="344" spans="1:18" s="114" customFormat="1" ht="51">
      <c r="A344" s="78" t="s">
        <v>74</v>
      </c>
      <c r="B344" s="122" t="s">
        <v>241</v>
      </c>
      <c r="C344" s="67" t="s">
        <v>838</v>
      </c>
      <c r="D344" s="123" t="s">
        <v>279</v>
      </c>
      <c r="E344" s="69">
        <f>F344</f>
        <v>930200</v>
      </c>
      <c r="F344" s="69">
        <f>'[1]Місто'!$F$411</f>
        <v>930200</v>
      </c>
      <c r="G344" s="69"/>
      <c r="H344" s="69"/>
      <c r="I344" s="69"/>
      <c r="J344" s="69">
        <f>K344+N344</f>
        <v>4785400</v>
      </c>
      <c r="K344" s="69"/>
      <c r="L344" s="69"/>
      <c r="M344" s="69"/>
      <c r="N344" s="69">
        <f>O344</f>
        <v>4785400</v>
      </c>
      <c r="O344" s="69">
        <f>'[1]Місто'!$O$411</f>
        <v>4785400</v>
      </c>
      <c r="P344" s="121">
        <f t="shared" si="125"/>
        <v>5715600</v>
      </c>
      <c r="Q344" s="50"/>
      <c r="R344" s="113"/>
    </row>
    <row r="345" spans="1:18" s="114" customFormat="1" ht="12.75">
      <c r="A345" s="122" t="s">
        <v>674</v>
      </c>
      <c r="B345" s="122" t="s">
        <v>673</v>
      </c>
      <c r="C345" s="67" t="s">
        <v>838</v>
      </c>
      <c r="D345" s="123" t="s">
        <v>675</v>
      </c>
      <c r="E345" s="69">
        <f>F345</f>
        <v>0</v>
      </c>
      <c r="F345" s="69">
        <f>'[1]Місто'!$F$410</f>
        <v>0</v>
      </c>
      <c r="G345" s="69"/>
      <c r="H345" s="69"/>
      <c r="I345" s="69"/>
      <c r="J345" s="69">
        <f>'[1]Місто'!J410</f>
        <v>7101544</v>
      </c>
      <c r="K345" s="69">
        <f>'[1]Місто'!K410</f>
        <v>0</v>
      </c>
      <c r="L345" s="69">
        <f>'[1]Місто'!L410</f>
        <v>0</v>
      </c>
      <c r="M345" s="69">
        <f>'[1]Місто'!M410</f>
        <v>0</v>
      </c>
      <c r="N345" s="69">
        <f>'[1]Місто'!N410</f>
        <v>7101544</v>
      </c>
      <c r="O345" s="69">
        <f>'[1]Місто'!O410</f>
        <v>7101544</v>
      </c>
      <c r="P345" s="121">
        <f t="shared" si="125"/>
        <v>7101544</v>
      </c>
      <c r="Q345" s="50"/>
      <c r="R345" s="113"/>
    </row>
    <row r="346" spans="1:27" s="18" customFormat="1" ht="41.25" customHeight="1">
      <c r="A346" s="17" t="s">
        <v>429</v>
      </c>
      <c r="B346" s="17" t="s">
        <v>280</v>
      </c>
      <c r="C346" s="17"/>
      <c r="D346" s="19" t="s">
        <v>265</v>
      </c>
      <c r="E346" s="29">
        <f>E347</f>
        <v>5977214</v>
      </c>
      <c r="F346" s="29">
        <f>F347</f>
        <v>5977214</v>
      </c>
      <c r="G346" s="29">
        <f aca="true" t="shared" si="128" ref="G346:O346">G347</f>
        <v>2737969</v>
      </c>
      <c r="H346" s="29">
        <f t="shared" si="128"/>
        <v>640512</v>
      </c>
      <c r="I346" s="29"/>
      <c r="J346" s="29">
        <f t="shared" si="128"/>
        <v>142880</v>
      </c>
      <c r="K346" s="29">
        <f t="shared" si="128"/>
        <v>92124</v>
      </c>
      <c r="L346" s="29">
        <f t="shared" si="128"/>
        <v>0</v>
      </c>
      <c r="M346" s="29">
        <f t="shared" si="128"/>
        <v>0</v>
      </c>
      <c r="N346" s="29">
        <f t="shared" si="128"/>
        <v>50756</v>
      </c>
      <c r="O346" s="29">
        <f t="shared" si="128"/>
        <v>50756</v>
      </c>
      <c r="P346" s="28">
        <f aca="true" t="shared" si="129" ref="P346:P397">E346+J346</f>
        <v>6120094</v>
      </c>
      <c r="Q346" s="50">
        <f>P346-'[1]Місто'!$P$412</f>
        <v>0</v>
      </c>
      <c r="R346" s="3"/>
      <c r="S346" s="3"/>
      <c r="T346" s="3"/>
      <c r="U346" s="3"/>
      <c r="V346" s="3"/>
      <c r="W346" s="3"/>
      <c r="X346" s="3"/>
      <c r="Y346" s="3"/>
      <c r="Z346" s="3"/>
      <c r="AA346" s="3"/>
    </row>
    <row r="347" spans="1:17" s="3" customFormat="1" ht="25.5">
      <c r="A347" s="9" t="s">
        <v>430</v>
      </c>
      <c r="B347" s="9"/>
      <c r="C347" s="9"/>
      <c r="D347" s="4" t="s">
        <v>431</v>
      </c>
      <c r="E347" s="26">
        <f>E348+E350+E353+E359</f>
        <v>5977214</v>
      </c>
      <c r="F347" s="26">
        <f aca="true" t="shared" si="130" ref="F347:P347">F348+F350+F353+F359</f>
        <v>5977214</v>
      </c>
      <c r="G347" s="26">
        <f t="shared" si="130"/>
        <v>2737969</v>
      </c>
      <c r="H347" s="26">
        <f t="shared" si="130"/>
        <v>640512</v>
      </c>
      <c r="I347" s="26">
        <f t="shared" si="130"/>
        <v>0</v>
      </c>
      <c r="J347" s="26">
        <f t="shared" si="130"/>
        <v>142880</v>
      </c>
      <c r="K347" s="26">
        <f t="shared" si="130"/>
        <v>92124</v>
      </c>
      <c r="L347" s="26">
        <f t="shared" si="130"/>
        <v>0</v>
      </c>
      <c r="M347" s="26">
        <f t="shared" si="130"/>
        <v>0</v>
      </c>
      <c r="N347" s="26">
        <f t="shared" si="130"/>
        <v>50756</v>
      </c>
      <c r="O347" s="26">
        <f t="shared" si="130"/>
        <v>50756</v>
      </c>
      <c r="P347" s="26">
        <f t="shared" si="130"/>
        <v>6120094</v>
      </c>
      <c r="Q347" s="50"/>
    </row>
    <row r="348" spans="1:17" s="3" customFormat="1" ht="12.75">
      <c r="A348" s="180" t="s">
        <v>75</v>
      </c>
      <c r="B348" s="180" t="s">
        <v>26</v>
      </c>
      <c r="C348" s="180"/>
      <c r="D348" s="188" t="s">
        <v>28</v>
      </c>
      <c r="E348" s="185">
        <f>E349</f>
        <v>4667222</v>
      </c>
      <c r="F348" s="185">
        <f aca="true" t="shared" si="131" ref="F348:P348">F349</f>
        <v>4667222</v>
      </c>
      <c r="G348" s="185">
        <f t="shared" si="131"/>
        <v>2737969</v>
      </c>
      <c r="H348" s="185">
        <f t="shared" si="131"/>
        <v>497578</v>
      </c>
      <c r="I348" s="185">
        <f t="shared" si="131"/>
        <v>0</v>
      </c>
      <c r="J348" s="185">
        <f t="shared" si="131"/>
        <v>142880</v>
      </c>
      <c r="K348" s="185">
        <f t="shared" si="131"/>
        <v>92124</v>
      </c>
      <c r="L348" s="185">
        <f t="shared" si="131"/>
        <v>0</v>
      </c>
      <c r="M348" s="185">
        <f t="shared" si="131"/>
        <v>0</v>
      </c>
      <c r="N348" s="185">
        <f t="shared" si="131"/>
        <v>50756</v>
      </c>
      <c r="O348" s="185">
        <f t="shared" si="131"/>
        <v>50756</v>
      </c>
      <c r="P348" s="185">
        <f t="shared" si="131"/>
        <v>4810102</v>
      </c>
      <c r="Q348" s="50"/>
    </row>
    <row r="349" spans="1:17" s="3" customFormat="1" ht="47.25" customHeight="1">
      <c r="A349" s="9" t="s">
        <v>142</v>
      </c>
      <c r="B349" s="9" t="s">
        <v>155</v>
      </c>
      <c r="C349" s="9" t="s">
        <v>799</v>
      </c>
      <c r="D349" s="68" t="s">
        <v>470</v>
      </c>
      <c r="E349" s="26">
        <f>'[1]Місто'!E414</f>
        <v>4667222</v>
      </c>
      <c r="F349" s="26">
        <f>'[1]Місто'!F414</f>
        <v>4667222</v>
      </c>
      <c r="G349" s="26">
        <f>'[1]Місто'!G414</f>
        <v>2737969</v>
      </c>
      <c r="H349" s="26">
        <f>'[1]Місто'!H414</f>
        <v>497578</v>
      </c>
      <c r="I349" s="26"/>
      <c r="J349" s="26">
        <f aca="true" t="shared" si="132" ref="J349:J360">K349+N349</f>
        <v>142880</v>
      </c>
      <c r="K349" s="26">
        <f>'[1]Місто'!K414</f>
        <v>92124</v>
      </c>
      <c r="L349" s="26">
        <f>'[1]Місто'!L414</f>
        <v>0</v>
      </c>
      <c r="M349" s="26">
        <f>'[1]Місто'!M414</f>
        <v>0</v>
      </c>
      <c r="N349" s="26">
        <f>'[1]Місто'!N414</f>
        <v>50756</v>
      </c>
      <c r="O349" s="26">
        <f>'[1]Місто'!O414</f>
        <v>50756</v>
      </c>
      <c r="P349" s="25">
        <f t="shared" si="129"/>
        <v>4810102</v>
      </c>
      <c r="Q349" s="50"/>
    </row>
    <row r="350" spans="1:17" s="3" customFormat="1" ht="25.5">
      <c r="A350" s="173" t="s">
        <v>76</v>
      </c>
      <c r="B350" s="173" t="s">
        <v>848</v>
      </c>
      <c r="C350" s="173"/>
      <c r="D350" s="174" t="s">
        <v>850</v>
      </c>
      <c r="E350" s="26">
        <f>E351</f>
        <v>7822</v>
      </c>
      <c r="F350" s="26">
        <f aca="true" t="shared" si="133" ref="F350:P350">F351</f>
        <v>7822</v>
      </c>
      <c r="G350" s="26">
        <f t="shared" si="133"/>
        <v>0</v>
      </c>
      <c r="H350" s="26">
        <f t="shared" si="133"/>
        <v>0</v>
      </c>
      <c r="I350" s="26">
        <f t="shared" si="133"/>
        <v>0</v>
      </c>
      <c r="J350" s="26">
        <f t="shared" si="133"/>
        <v>0</v>
      </c>
      <c r="K350" s="26">
        <f t="shared" si="133"/>
        <v>0</v>
      </c>
      <c r="L350" s="26">
        <f t="shared" si="133"/>
        <v>0</v>
      </c>
      <c r="M350" s="26">
        <f t="shared" si="133"/>
        <v>0</v>
      </c>
      <c r="N350" s="26">
        <f t="shared" si="133"/>
        <v>0</v>
      </c>
      <c r="O350" s="26">
        <f t="shared" si="133"/>
        <v>0</v>
      </c>
      <c r="P350" s="26">
        <f t="shared" si="133"/>
        <v>7822</v>
      </c>
      <c r="Q350" s="50"/>
    </row>
    <row r="351" spans="1:17" s="3" customFormat="1" ht="25.5">
      <c r="A351" s="129" t="s">
        <v>77</v>
      </c>
      <c r="B351" s="129" t="s">
        <v>168</v>
      </c>
      <c r="C351" s="129"/>
      <c r="D351" s="149" t="s">
        <v>492</v>
      </c>
      <c r="E351" s="26">
        <f>E352</f>
        <v>7822</v>
      </c>
      <c r="F351" s="26">
        <f>F352</f>
        <v>7822</v>
      </c>
      <c r="G351" s="26"/>
      <c r="H351" s="26"/>
      <c r="I351" s="26"/>
      <c r="J351" s="26"/>
      <c r="K351" s="26"/>
      <c r="L351" s="26"/>
      <c r="M351" s="26"/>
      <c r="N351" s="26"/>
      <c r="O351" s="26"/>
      <c r="P351" s="25">
        <f t="shared" si="129"/>
        <v>7822</v>
      </c>
      <c r="Q351" s="50"/>
    </row>
    <row r="352" spans="1:17" s="3" customFormat="1" ht="12.75">
      <c r="A352" s="67" t="s">
        <v>78</v>
      </c>
      <c r="B352" s="37" t="s">
        <v>168</v>
      </c>
      <c r="C352" s="67" t="s">
        <v>823</v>
      </c>
      <c r="D352" s="4" t="s">
        <v>727</v>
      </c>
      <c r="E352" s="26">
        <f>'[1]Місто'!E416</f>
        <v>7822</v>
      </c>
      <c r="F352" s="26">
        <f>'[1]Місто'!F416</f>
        <v>7822</v>
      </c>
      <c r="G352" s="26"/>
      <c r="H352" s="26"/>
      <c r="I352" s="26"/>
      <c r="J352" s="26"/>
      <c r="K352" s="26"/>
      <c r="L352" s="26"/>
      <c r="M352" s="26"/>
      <c r="N352" s="26"/>
      <c r="O352" s="26"/>
      <c r="P352" s="25">
        <f t="shared" si="129"/>
        <v>7822</v>
      </c>
      <c r="Q352" s="50"/>
    </row>
    <row r="353" spans="1:17" s="3" customFormat="1" ht="12.75">
      <c r="A353" s="180" t="s">
        <v>79</v>
      </c>
      <c r="B353" s="181" t="s">
        <v>14</v>
      </c>
      <c r="C353" s="181"/>
      <c r="D353" s="188" t="s">
        <v>16</v>
      </c>
      <c r="E353" s="185">
        <f>E354</f>
        <v>923329</v>
      </c>
      <c r="F353" s="185">
        <f aca="true" t="shared" si="134" ref="F353:P353">F354</f>
        <v>923329</v>
      </c>
      <c r="G353" s="185">
        <f t="shared" si="134"/>
        <v>0</v>
      </c>
      <c r="H353" s="185">
        <f t="shared" si="134"/>
        <v>142934</v>
      </c>
      <c r="I353" s="185">
        <f t="shared" si="134"/>
        <v>0</v>
      </c>
      <c r="J353" s="185">
        <f t="shared" si="134"/>
        <v>0</v>
      </c>
      <c r="K353" s="185">
        <f t="shared" si="134"/>
        <v>0</v>
      </c>
      <c r="L353" s="185">
        <f t="shared" si="134"/>
        <v>0</v>
      </c>
      <c r="M353" s="185">
        <f t="shared" si="134"/>
        <v>0</v>
      </c>
      <c r="N353" s="185">
        <f t="shared" si="134"/>
        <v>0</v>
      </c>
      <c r="O353" s="185">
        <f t="shared" si="134"/>
        <v>0</v>
      </c>
      <c r="P353" s="185">
        <f t="shared" si="134"/>
        <v>923329</v>
      </c>
      <c r="Q353" s="50"/>
    </row>
    <row r="354" spans="1:17" s="3" customFormat="1" ht="12.75">
      <c r="A354" s="9" t="s">
        <v>575</v>
      </c>
      <c r="B354" s="9" t="s">
        <v>249</v>
      </c>
      <c r="C354" s="9" t="s">
        <v>832</v>
      </c>
      <c r="D354" s="4" t="s">
        <v>251</v>
      </c>
      <c r="E354" s="26">
        <f>'[1]Місто'!E418</f>
        <v>923329</v>
      </c>
      <c r="F354" s="26">
        <f>'[1]Місто'!F418</f>
        <v>923329</v>
      </c>
      <c r="G354" s="26">
        <f>'[1]Місто'!G418</f>
        <v>0</v>
      </c>
      <c r="H354" s="26">
        <f>'[1]Місто'!H418</f>
        <v>142934</v>
      </c>
      <c r="I354" s="26"/>
      <c r="J354" s="26">
        <f t="shared" si="132"/>
        <v>0</v>
      </c>
      <c r="K354" s="26">
        <f>'[1]Місто'!K418</f>
        <v>0</v>
      </c>
      <c r="L354" s="26">
        <f>'[1]Місто'!L418</f>
        <v>0</v>
      </c>
      <c r="M354" s="26">
        <f>'[1]Місто'!M418</f>
        <v>0</v>
      </c>
      <c r="N354" s="26">
        <f>'[1]Місто'!N418</f>
        <v>0</v>
      </c>
      <c r="O354" s="26">
        <f>'[1]Місто'!O418</f>
        <v>0</v>
      </c>
      <c r="P354" s="25">
        <f t="shared" si="129"/>
        <v>923329</v>
      </c>
      <c r="Q354" s="50"/>
    </row>
    <row r="355" spans="1:17" s="3" customFormat="1" ht="17.25" customHeight="1" hidden="1">
      <c r="A355" s="67" t="s">
        <v>432</v>
      </c>
      <c r="B355" s="37" t="s">
        <v>210</v>
      </c>
      <c r="C355" s="37"/>
      <c r="D355" s="68" t="s">
        <v>309</v>
      </c>
      <c r="E355" s="36"/>
      <c r="F355" s="36"/>
      <c r="G355" s="36"/>
      <c r="H355" s="36"/>
      <c r="I355" s="36"/>
      <c r="J355" s="26">
        <f t="shared" si="132"/>
        <v>0</v>
      </c>
      <c r="K355" s="36"/>
      <c r="L355" s="36"/>
      <c r="M355" s="36"/>
      <c r="N355" s="36">
        <f>O355</f>
        <v>0</v>
      </c>
      <c r="O355" s="36">
        <f>95000-95000</f>
        <v>0</v>
      </c>
      <c r="P355" s="25">
        <f t="shared" si="129"/>
        <v>0</v>
      </c>
      <c r="Q355" s="50"/>
    </row>
    <row r="356" spans="1:17" s="3" customFormat="1" ht="38.25" hidden="1">
      <c r="A356" s="67" t="s">
        <v>715</v>
      </c>
      <c r="B356" s="37" t="s">
        <v>174</v>
      </c>
      <c r="C356" s="37"/>
      <c r="D356" s="66" t="s">
        <v>150</v>
      </c>
      <c r="E356" s="36">
        <f>'[1]Місто'!E422</f>
        <v>0</v>
      </c>
      <c r="F356" s="36">
        <f>'[1]Місто'!F422</f>
        <v>0</v>
      </c>
      <c r="G356" s="36"/>
      <c r="H356" s="36"/>
      <c r="I356" s="36"/>
      <c r="J356" s="26"/>
      <c r="K356" s="36"/>
      <c r="L356" s="36"/>
      <c r="M356" s="36"/>
      <c r="N356" s="36"/>
      <c r="O356" s="36"/>
      <c r="P356" s="25">
        <f t="shared" si="129"/>
        <v>0</v>
      </c>
      <c r="Q356" s="50"/>
    </row>
    <row r="357" spans="1:17" s="3" customFormat="1" ht="78.75" customHeight="1" hidden="1">
      <c r="A357" s="129" t="s">
        <v>636</v>
      </c>
      <c r="B357" s="143" t="s">
        <v>175</v>
      </c>
      <c r="C357" s="143"/>
      <c r="D357" s="144" t="s">
        <v>614</v>
      </c>
      <c r="E357" s="135"/>
      <c r="F357" s="135"/>
      <c r="G357" s="135"/>
      <c r="H357" s="135"/>
      <c r="I357" s="135"/>
      <c r="J357" s="150">
        <f t="shared" si="132"/>
        <v>0</v>
      </c>
      <c r="K357" s="135">
        <f>K358</f>
        <v>0</v>
      </c>
      <c r="L357" s="135">
        <f>L358</f>
        <v>0</v>
      </c>
      <c r="M357" s="135">
        <f>M358</f>
        <v>0</v>
      </c>
      <c r="N357" s="135">
        <f>N358</f>
        <v>0</v>
      </c>
      <c r="O357" s="135">
        <f>O358</f>
        <v>0</v>
      </c>
      <c r="P357" s="153">
        <f t="shared" si="129"/>
        <v>0</v>
      </c>
      <c r="Q357" s="50"/>
    </row>
    <row r="358" spans="1:17" s="3" customFormat="1" ht="30" customHeight="1" hidden="1">
      <c r="A358" s="9" t="s">
        <v>620</v>
      </c>
      <c r="B358" s="9" t="s">
        <v>175</v>
      </c>
      <c r="C358" s="9"/>
      <c r="D358" s="66" t="s">
        <v>310</v>
      </c>
      <c r="E358" s="26">
        <f>'[1]Місто'!E424</f>
        <v>0</v>
      </c>
      <c r="F358" s="26">
        <f>'[1]Місто'!F424</f>
        <v>0</v>
      </c>
      <c r="G358" s="26">
        <f>'[1]Місто'!G424</f>
        <v>0</v>
      </c>
      <c r="H358" s="26">
        <f>'[1]Місто'!H424</f>
        <v>0</v>
      </c>
      <c r="I358" s="26"/>
      <c r="J358" s="26">
        <f t="shared" si="132"/>
        <v>0</v>
      </c>
      <c r="K358" s="26">
        <f>'[1]Місто'!K424</f>
        <v>0</v>
      </c>
      <c r="L358" s="26">
        <f>'[1]Місто'!L424</f>
        <v>0</v>
      </c>
      <c r="M358" s="26">
        <f>'[1]Місто'!M424</f>
        <v>0</v>
      </c>
      <c r="N358" s="26">
        <f>'[1]Місто'!N424</f>
        <v>0</v>
      </c>
      <c r="O358" s="26">
        <f>'[1]Місто'!O424</f>
        <v>0</v>
      </c>
      <c r="P358" s="25">
        <f t="shared" si="129"/>
        <v>0</v>
      </c>
      <c r="Q358" s="50"/>
    </row>
    <row r="359" spans="1:17" s="3" customFormat="1" ht="30" customHeight="1">
      <c r="A359" s="180" t="s">
        <v>80</v>
      </c>
      <c r="B359" s="180" t="s">
        <v>860</v>
      </c>
      <c r="C359" s="180"/>
      <c r="D359" s="197" t="s">
        <v>861</v>
      </c>
      <c r="E359" s="185">
        <f>E360</f>
        <v>378841</v>
      </c>
      <c r="F359" s="185">
        <f aca="true" t="shared" si="135" ref="F359:P359">F360</f>
        <v>378841</v>
      </c>
      <c r="G359" s="185">
        <f t="shared" si="135"/>
        <v>0</v>
      </c>
      <c r="H359" s="185">
        <f t="shared" si="135"/>
        <v>0</v>
      </c>
      <c r="I359" s="185">
        <f t="shared" si="135"/>
        <v>0</v>
      </c>
      <c r="J359" s="185">
        <f t="shared" si="135"/>
        <v>0</v>
      </c>
      <c r="K359" s="185">
        <f t="shared" si="135"/>
        <v>0</v>
      </c>
      <c r="L359" s="185">
        <f t="shared" si="135"/>
        <v>0</v>
      </c>
      <c r="M359" s="185">
        <f t="shared" si="135"/>
        <v>0</v>
      </c>
      <c r="N359" s="185">
        <f t="shared" si="135"/>
        <v>0</v>
      </c>
      <c r="O359" s="185">
        <f t="shared" si="135"/>
        <v>0</v>
      </c>
      <c r="P359" s="185">
        <f t="shared" si="135"/>
        <v>378841</v>
      </c>
      <c r="Q359" s="50"/>
    </row>
    <row r="360" spans="1:17" s="3" customFormat="1" ht="12.75">
      <c r="A360" s="137" t="s">
        <v>606</v>
      </c>
      <c r="B360" s="137" t="s">
        <v>176</v>
      </c>
      <c r="C360" s="137"/>
      <c r="D360" s="145" t="s">
        <v>597</v>
      </c>
      <c r="E360" s="140">
        <f>SUM(E361:E365)</f>
        <v>378841</v>
      </c>
      <c r="F360" s="140">
        <f>SUM(F361:F365)</f>
        <v>378841</v>
      </c>
      <c r="G360" s="140">
        <f>G361+G362</f>
        <v>0</v>
      </c>
      <c r="H360" s="140">
        <f>H361+H362</f>
        <v>0</v>
      </c>
      <c r="I360" s="140"/>
      <c r="J360" s="140">
        <f t="shared" si="132"/>
        <v>0</v>
      </c>
      <c r="K360" s="140">
        <f>K361+K362</f>
        <v>0</v>
      </c>
      <c r="L360" s="140">
        <f>L361+L362</f>
        <v>0</v>
      </c>
      <c r="M360" s="140">
        <f>M361+M362</f>
        <v>0</v>
      </c>
      <c r="N360" s="140">
        <f>N361+N362</f>
        <v>0</v>
      </c>
      <c r="O360" s="140">
        <f>O361+O362</f>
        <v>0</v>
      </c>
      <c r="P360" s="141">
        <f t="shared" si="129"/>
        <v>378841</v>
      </c>
      <c r="Q360" s="50"/>
    </row>
    <row r="361" spans="1:17" s="3" customFormat="1" ht="63.75">
      <c r="A361" s="9" t="s">
        <v>536</v>
      </c>
      <c r="B361" s="9" t="s">
        <v>176</v>
      </c>
      <c r="C361" s="9" t="s">
        <v>802</v>
      </c>
      <c r="D361" s="133" t="s">
        <v>616</v>
      </c>
      <c r="E361" s="26">
        <f>'[1]Місто'!E427</f>
        <v>198544</v>
      </c>
      <c r="F361" s="26">
        <f>'[1]Місто'!F427</f>
        <v>198544</v>
      </c>
      <c r="G361" s="26"/>
      <c r="H361" s="26"/>
      <c r="I361" s="26"/>
      <c r="J361" s="26"/>
      <c r="K361" s="26"/>
      <c r="L361" s="26"/>
      <c r="M361" s="26"/>
      <c r="N361" s="26"/>
      <c r="O361" s="26"/>
      <c r="P361" s="25">
        <f t="shared" si="129"/>
        <v>198544</v>
      </c>
      <c r="Q361" s="50"/>
    </row>
    <row r="362" spans="1:17" s="3" customFormat="1" ht="51">
      <c r="A362" s="9" t="s">
        <v>576</v>
      </c>
      <c r="B362" s="9" t="s">
        <v>176</v>
      </c>
      <c r="C362" s="9" t="s">
        <v>802</v>
      </c>
      <c r="D362" s="62" t="s">
        <v>499</v>
      </c>
      <c r="E362" s="26">
        <f>'[1]Місто'!E429</f>
        <v>99550</v>
      </c>
      <c r="F362" s="26">
        <f>'[1]Місто'!F429</f>
        <v>99550</v>
      </c>
      <c r="G362" s="26"/>
      <c r="H362" s="26"/>
      <c r="I362" s="26"/>
      <c r="J362" s="26"/>
      <c r="K362" s="26"/>
      <c r="L362" s="26"/>
      <c r="M362" s="26"/>
      <c r="N362" s="26"/>
      <c r="O362" s="26"/>
      <c r="P362" s="25">
        <f t="shared" si="129"/>
        <v>99550</v>
      </c>
      <c r="Q362" s="50"/>
    </row>
    <row r="363" spans="1:17" s="3" customFormat="1" ht="67.5" customHeight="1">
      <c r="A363" s="9" t="s">
        <v>624</v>
      </c>
      <c r="B363" s="9" t="s">
        <v>176</v>
      </c>
      <c r="C363" s="9" t="s">
        <v>802</v>
      </c>
      <c r="D363" s="62" t="s">
        <v>570</v>
      </c>
      <c r="E363" s="26">
        <f>'[1]Місто'!E428+'[1]Місто'!E433</f>
        <v>478</v>
      </c>
      <c r="F363" s="26">
        <f>'[1]Місто'!F428+'[1]Місто'!F433</f>
        <v>478</v>
      </c>
      <c r="G363" s="26"/>
      <c r="H363" s="26"/>
      <c r="I363" s="26"/>
      <c r="J363" s="26"/>
      <c r="K363" s="26"/>
      <c r="L363" s="26"/>
      <c r="M363" s="26"/>
      <c r="N363" s="26"/>
      <c r="O363" s="26"/>
      <c r="P363" s="25">
        <f t="shared" si="129"/>
        <v>478</v>
      </c>
      <c r="Q363" s="50"/>
    </row>
    <row r="364" spans="1:17" s="3" customFormat="1" ht="38.25">
      <c r="A364" s="9" t="s">
        <v>629</v>
      </c>
      <c r="B364" s="9" t="s">
        <v>176</v>
      </c>
      <c r="C364" s="9" t="s">
        <v>802</v>
      </c>
      <c r="D364" s="62" t="s">
        <v>789</v>
      </c>
      <c r="E364" s="26">
        <f>'[1]Місто'!E430+'[1]Місто'!E432</f>
        <v>67550</v>
      </c>
      <c r="F364" s="26">
        <f>'[1]Місто'!F430+'[1]Місто'!F432</f>
        <v>67550</v>
      </c>
      <c r="G364" s="26"/>
      <c r="H364" s="26"/>
      <c r="I364" s="26"/>
      <c r="J364" s="26"/>
      <c r="K364" s="26"/>
      <c r="L364" s="26"/>
      <c r="M364" s="26"/>
      <c r="N364" s="26"/>
      <c r="O364" s="26"/>
      <c r="P364" s="25">
        <f t="shared" si="129"/>
        <v>67550</v>
      </c>
      <c r="Q364" s="50"/>
    </row>
    <row r="365" spans="1:17" s="3" customFormat="1" ht="54.75" customHeight="1">
      <c r="A365" s="9" t="s">
        <v>653</v>
      </c>
      <c r="B365" s="9" t="s">
        <v>176</v>
      </c>
      <c r="C365" s="9" t="s">
        <v>802</v>
      </c>
      <c r="D365" s="66" t="s">
        <v>485</v>
      </c>
      <c r="E365" s="26">
        <f>'[1]Місто'!E431</f>
        <v>12719</v>
      </c>
      <c r="F365" s="26">
        <f>'[1]Місто'!F431</f>
        <v>12719</v>
      </c>
      <c r="G365" s="26"/>
      <c r="H365" s="26"/>
      <c r="I365" s="26"/>
      <c r="J365" s="26"/>
      <c r="K365" s="26"/>
      <c r="L365" s="26"/>
      <c r="M365" s="26"/>
      <c r="N365" s="26"/>
      <c r="O365" s="26"/>
      <c r="P365" s="25">
        <f t="shared" si="129"/>
        <v>12719</v>
      </c>
      <c r="Q365" s="50"/>
    </row>
    <row r="366" spans="1:45" s="18" customFormat="1" ht="37.5" customHeight="1">
      <c r="A366" s="20" t="s">
        <v>433</v>
      </c>
      <c r="B366" s="20" t="s">
        <v>281</v>
      </c>
      <c r="C366" s="20"/>
      <c r="D366" s="19" t="s">
        <v>266</v>
      </c>
      <c r="E366" s="30">
        <f>E367</f>
        <v>4940994</v>
      </c>
      <c r="F366" s="30">
        <f>F367</f>
        <v>4940994</v>
      </c>
      <c r="G366" s="30">
        <f aca="true" t="shared" si="136" ref="G366:O366">G367</f>
        <v>2648653</v>
      </c>
      <c r="H366" s="30">
        <f t="shared" si="136"/>
        <v>256684</v>
      </c>
      <c r="I366" s="30"/>
      <c r="J366" s="30">
        <f t="shared" si="136"/>
        <v>499551</v>
      </c>
      <c r="K366" s="30">
        <f t="shared" si="136"/>
        <v>61285</v>
      </c>
      <c r="L366" s="30">
        <f t="shared" si="136"/>
        <v>0</v>
      </c>
      <c r="M366" s="30">
        <f t="shared" si="136"/>
        <v>0</v>
      </c>
      <c r="N366" s="30">
        <f t="shared" si="136"/>
        <v>438266</v>
      </c>
      <c r="O366" s="30">
        <f t="shared" si="136"/>
        <v>438266</v>
      </c>
      <c r="P366" s="30">
        <f t="shared" si="129"/>
        <v>5440545</v>
      </c>
      <c r="Q366" s="50">
        <f>P366-'[1]Місто'!$P$434</f>
        <v>0</v>
      </c>
      <c r="R366" s="12"/>
      <c r="S366" s="12"/>
      <c r="T366" s="12"/>
      <c r="U366" s="12"/>
      <c r="V366" s="12"/>
      <c r="W366" s="12"/>
      <c r="X366" s="12"/>
      <c r="Y366" s="12"/>
      <c r="Z366" s="12"/>
      <c r="AA366" s="12"/>
      <c r="AB366" s="21"/>
      <c r="AC366" s="21"/>
      <c r="AD366" s="21"/>
      <c r="AE366" s="21"/>
      <c r="AF366" s="21"/>
      <c r="AG366" s="21"/>
      <c r="AH366" s="21"/>
      <c r="AI366" s="21"/>
      <c r="AJ366" s="21"/>
      <c r="AK366" s="21"/>
      <c r="AL366" s="21"/>
      <c r="AM366" s="21"/>
      <c r="AN366" s="21"/>
      <c r="AO366" s="21"/>
      <c r="AP366" s="21"/>
      <c r="AQ366" s="21"/>
      <c r="AR366" s="21"/>
      <c r="AS366" s="21"/>
    </row>
    <row r="367" spans="1:45" s="3" customFormat="1" ht="25.5">
      <c r="A367" s="33" t="s">
        <v>434</v>
      </c>
      <c r="B367" s="33"/>
      <c r="C367" s="33"/>
      <c r="D367" s="11" t="s">
        <v>435</v>
      </c>
      <c r="E367" s="27">
        <f>E368+E370+E375+E378+E372</f>
        <v>4940994</v>
      </c>
      <c r="F367" s="27">
        <f aca="true" t="shared" si="137" ref="F367:P367">F368+F370+F375+F378+F372</f>
        <v>4940994</v>
      </c>
      <c r="G367" s="27">
        <f t="shared" si="137"/>
        <v>2648653</v>
      </c>
      <c r="H367" s="27">
        <f t="shared" si="137"/>
        <v>256684</v>
      </c>
      <c r="I367" s="27">
        <f t="shared" si="137"/>
        <v>0</v>
      </c>
      <c r="J367" s="27">
        <f t="shared" si="137"/>
        <v>499551</v>
      </c>
      <c r="K367" s="27">
        <f t="shared" si="137"/>
        <v>61285</v>
      </c>
      <c r="L367" s="27">
        <f t="shared" si="137"/>
        <v>0</v>
      </c>
      <c r="M367" s="27">
        <f t="shared" si="137"/>
        <v>0</v>
      </c>
      <c r="N367" s="27">
        <f t="shared" si="137"/>
        <v>438266</v>
      </c>
      <c r="O367" s="27">
        <f t="shared" si="137"/>
        <v>438266</v>
      </c>
      <c r="P367" s="27">
        <f t="shared" si="137"/>
        <v>5440545</v>
      </c>
      <c r="Q367" s="50"/>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s="3" customFormat="1" ht="12.75">
      <c r="A368" s="198" t="s">
        <v>81</v>
      </c>
      <c r="B368" s="199" t="s">
        <v>14</v>
      </c>
      <c r="C368" s="199"/>
      <c r="D368" s="200" t="s">
        <v>28</v>
      </c>
      <c r="E368" s="201">
        <f>E369</f>
        <v>4312864</v>
      </c>
      <c r="F368" s="201">
        <f aca="true" t="shared" si="138" ref="F368:P368">F369</f>
        <v>4312864</v>
      </c>
      <c r="G368" s="201">
        <f t="shared" si="138"/>
        <v>2648653</v>
      </c>
      <c r="H368" s="201">
        <f t="shared" si="138"/>
        <v>256684</v>
      </c>
      <c r="I368" s="201">
        <f t="shared" si="138"/>
        <v>0</v>
      </c>
      <c r="J368" s="201">
        <f t="shared" si="138"/>
        <v>0</v>
      </c>
      <c r="K368" s="201">
        <f t="shared" si="138"/>
        <v>0</v>
      </c>
      <c r="L368" s="201">
        <f t="shared" si="138"/>
        <v>0</v>
      </c>
      <c r="M368" s="201">
        <f t="shared" si="138"/>
        <v>0</v>
      </c>
      <c r="N368" s="201">
        <f t="shared" si="138"/>
        <v>0</v>
      </c>
      <c r="O368" s="201">
        <f t="shared" si="138"/>
        <v>0</v>
      </c>
      <c r="P368" s="201">
        <f t="shared" si="138"/>
        <v>4312864</v>
      </c>
      <c r="Q368" s="50"/>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s="5" customFormat="1" ht="51">
      <c r="A369" s="15" t="s">
        <v>144</v>
      </c>
      <c r="B369" s="16" t="s">
        <v>155</v>
      </c>
      <c r="C369" s="15" t="s">
        <v>799</v>
      </c>
      <c r="D369" s="68" t="s">
        <v>470</v>
      </c>
      <c r="E369" s="27">
        <f>'[1]Місто'!E436</f>
        <v>4312864</v>
      </c>
      <c r="F369" s="27">
        <f>'[1]Місто'!F436</f>
        <v>4312864</v>
      </c>
      <c r="G369" s="27">
        <f>'[1]Місто'!G436</f>
        <v>2648653</v>
      </c>
      <c r="H369" s="27">
        <f>'[1]Місто'!H436</f>
        <v>256684</v>
      </c>
      <c r="I369" s="27"/>
      <c r="J369" s="27">
        <f>K369+N369</f>
        <v>0</v>
      </c>
      <c r="K369" s="27">
        <f>'[1]Місто'!K436</f>
        <v>0</v>
      </c>
      <c r="L369" s="27">
        <f>'[1]Місто'!L436</f>
        <v>0</v>
      </c>
      <c r="M369" s="27">
        <f>'[1]Місто'!M436</f>
        <v>0</v>
      </c>
      <c r="N369" s="27">
        <f>'[1]Місто'!N436</f>
        <v>0</v>
      </c>
      <c r="O369" s="27">
        <f>'[1]Місто'!O436</f>
        <v>0</v>
      </c>
      <c r="P369" s="27">
        <f t="shared" si="129"/>
        <v>4312864</v>
      </c>
      <c r="Q369" s="50"/>
      <c r="R369" s="12"/>
      <c r="S369" s="12"/>
      <c r="T369" s="12"/>
      <c r="U369" s="12"/>
      <c r="V369" s="12"/>
      <c r="W369" s="12"/>
      <c r="X369" s="12"/>
      <c r="Y369" s="12"/>
      <c r="Z369" s="12"/>
      <c r="AA369" s="12"/>
      <c r="AB369" s="10"/>
      <c r="AC369" s="10"/>
      <c r="AD369" s="10"/>
      <c r="AE369" s="10"/>
      <c r="AF369" s="10"/>
      <c r="AG369" s="10"/>
      <c r="AH369" s="10"/>
      <c r="AI369" s="10"/>
      <c r="AJ369" s="10"/>
      <c r="AK369" s="10"/>
      <c r="AL369" s="10"/>
      <c r="AM369" s="10"/>
      <c r="AN369" s="10"/>
      <c r="AO369" s="10"/>
      <c r="AP369" s="10"/>
      <c r="AQ369" s="10"/>
      <c r="AR369" s="10"/>
      <c r="AS369" s="10"/>
    </row>
    <row r="370" spans="1:45" s="5" customFormat="1" ht="12.75">
      <c r="A370" s="180" t="s">
        <v>82</v>
      </c>
      <c r="B370" s="198" t="s">
        <v>14</v>
      </c>
      <c r="C370" s="198"/>
      <c r="D370" s="182" t="s">
        <v>16</v>
      </c>
      <c r="E370" s="201">
        <f>E371</f>
        <v>498699</v>
      </c>
      <c r="F370" s="201">
        <f aca="true" t="shared" si="139" ref="F370:P370">F371</f>
        <v>498699</v>
      </c>
      <c r="G370" s="201">
        <f t="shared" si="139"/>
        <v>0</v>
      </c>
      <c r="H370" s="201">
        <f t="shared" si="139"/>
        <v>0</v>
      </c>
      <c r="I370" s="201">
        <f t="shared" si="139"/>
        <v>0</v>
      </c>
      <c r="J370" s="201">
        <f t="shared" si="139"/>
        <v>52605</v>
      </c>
      <c r="K370" s="201">
        <f t="shared" si="139"/>
        <v>52605</v>
      </c>
      <c r="L370" s="201">
        <f t="shared" si="139"/>
        <v>0</v>
      </c>
      <c r="M370" s="201">
        <f t="shared" si="139"/>
        <v>0</v>
      </c>
      <c r="N370" s="201">
        <f t="shared" si="139"/>
        <v>0</v>
      </c>
      <c r="O370" s="201">
        <f t="shared" si="139"/>
        <v>0</v>
      </c>
      <c r="P370" s="201">
        <f t="shared" si="139"/>
        <v>551304</v>
      </c>
      <c r="Q370" s="50"/>
      <c r="R370" s="12"/>
      <c r="S370" s="12"/>
      <c r="T370" s="12"/>
      <c r="U370" s="12"/>
      <c r="V370" s="12"/>
      <c r="W370" s="12"/>
      <c r="X370" s="12"/>
      <c r="Y370" s="12"/>
      <c r="Z370" s="12"/>
      <c r="AA370" s="12"/>
      <c r="AB370" s="10"/>
      <c r="AC370" s="10"/>
      <c r="AD370" s="10"/>
      <c r="AE370" s="10"/>
      <c r="AF370" s="10"/>
      <c r="AG370" s="10"/>
      <c r="AH370" s="10"/>
      <c r="AI370" s="10"/>
      <c r="AJ370" s="10"/>
      <c r="AK370" s="10"/>
      <c r="AL370" s="10"/>
      <c r="AM370" s="10"/>
      <c r="AN370" s="10"/>
      <c r="AO370" s="10"/>
      <c r="AP370" s="10"/>
      <c r="AQ370" s="10"/>
      <c r="AR370" s="10"/>
      <c r="AS370" s="10"/>
    </row>
    <row r="371" spans="1:17" s="3" customFormat="1" ht="12.75">
      <c r="A371" s="9" t="s">
        <v>583</v>
      </c>
      <c r="B371" s="9" t="s">
        <v>249</v>
      </c>
      <c r="C371" s="9" t="s">
        <v>832</v>
      </c>
      <c r="D371" s="4" t="s">
        <v>251</v>
      </c>
      <c r="E371" s="26">
        <f>'[1]Місто'!E438</f>
        <v>498699</v>
      </c>
      <c r="F371" s="26">
        <f>'[1]Місто'!F438</f>
        <v>498699</v>
      </c>
      <c r="G371" s="26">
        <f>'[1]Місто'!G438</f>
        <v>0</v>
      </c>
      <c r="H371" s="26">
        <f>'[1]Місто'!H438</f>
        <v>0</v>
      </c>
      <c r="I371" s="26"/>
      <c r="J371" s="27">
        <f>K371+N371</f>
        <v>52605</v>
      </c>
      <c r="K371" s="26">
        <f>'[1]Місто'!K438</f>
        <v>52605</v>
      </c>
      <c r="L371" s="26">
        <f>'[1]Місто'!L438</f>
        <v>0</v>
      </c>
      <c r="M371" s="26">
        <f>'[1]Місто'!M438</f>
        <v>0</v>
      </c>
      <c r="N371" s="26">
        <f>'[1]Місто'!N438</f>
        <v>0</v>
      </c>
      <c r="O371" s="26">
        <f>'[1]Місто'!O438</f>
        <v>0</v>
      </c>
      <c r="P371" s="27">
        <f t="shared" si="129"/>
        <v>551304</v>
      </c>
      <c r="Q371" s="50"/>
    </row>
    <row r="372" spans="1:17" s="3" customFormat="1" ht="12.75">
      <c r="A372" s="173" t="s">
        <v>87</v>
      </c>
      <c r="B372" s="172" t="s">
        <v>854</v>
      </c>
      <c r="C372" s="172"/>
      <c r="D372" s="191" t="s">
        <v>856</v>
      </c>
      <c r="E372" s="187">
        <f>E373</f>
        <v>0</v>
      </c>
      <c r="F372" s="187">
        <f aca="true" t="shared" si="140" ref="F372:P372">F373</f>
        <v>0</v>
      </c>
      <c r="G372" s="187">
        <f t="shared" si="140"/>
        <v>0</v>
      </c>
      <c r="H372" s="187">
        <f t="shared" si="140"/>
        <v>0</v>
      </c>
      <c r="I372" s="187">
        <f t="shared" si="140"/>
        <v>0</v>
      </c>
      <c r="J372" s="187">
        <f t="shared" si="140"/>
        <v>438266</v>
      </c>
      <c r="K372" s="187">
        <f t="shared" si="140"/>
        <v>0</v>
      </c>
      <c r="L372" s="187">
        <f t="shared" si="140"/>
        <v>0</v>
      </c>
      <c r="M372" s="187">
        <f t="shared" si="140"/>
        <v>0</v>
      </c>
      <c r="N372" s="187">
        <f t="shared" si="140"/>
        <v>438266</v>
      </c>
      <c r="O372" s="187">
        <f t="shared" si="140"/>
        <v>438266</v>
      </c>
      <c r="P372" s="187">
        <f t="shared" si="140"/>
        <v>438266</v>
      </c>
      <c r="Q372" s="50"/>
    </row>
    <row r="373" spans="1:17" s="3" customFormat="1" ht="25.5">
      <c r="A373" s="122" t="s">
        <v>490</v>
      </c>
      <c r="B373" s="118" t="s">
        <v>210</v>
      </c>
      <c r="C373" s="78" t="s">
        <v>801</v>
      </c>
      <c r="D373" s="130" t="s">
        <v>309</v>
      </c>
      <c r="E373" s="26"/>
      <c r="F373" s="26"/>
      <c r="G373" s="26"/>
      <c r="H373" s="26"/>
      <c r="I373" s="26"/>
      <c r="J373" s="27">
        <f>K373+N373</f>
        <v>438266</v>
      </c>
      <c r="K373" s="26"/>
      <c r="L373" s="26"/>
      <c r="M373" s="26"/>
      <c r="N373" s="26">
        <f>'[1]Місто'!N440</f>
        <v>438266</v>
      </c>
      <c r="O373" s="26">
        <f>'[1]Місто'!O440</f>
        <v>438266</v>
      </c>
      <c r="P373" s="27">
        <f t="shared" si="129"/>
        <v>438266</v>
      </c>
      <c r="Q373" s="50"/>
    </row>
    <row r="374" spans="1:17" s="3" customFormat="1" ht="38.25" hidden="1">
      <c r="A374" s="67" t="s">
        <v>716</v>
      </c>
      <c r="B374" s="37" t="s">
        <v>174</v>
      </c>
      <c r="C374" s="37"/>
      <c r="D374" s="66" t="s">
        <v>150</v>
      </c>
      <c r="E374" s="26">
        <f>'[1]Місто'!E442</f>
        <v>0</v>
      </c>
      <c r="F374" s="26">
        <f>'[1]Місто'!F442</f>
        <v>0</v>
      </c>
      <c r="G374" s="26"/>
      <c r="H374" s="26"/>
      <c r="I374" s="26"/>
      <c r="J374" s="27"/>
      <c r="K374" s="26"/>
      <c r="L374" s="26"/>
      <c r="M374" s="26"/>
      <c r="N374" s="26"/>
      <c r="O374" s="26"/>
      <c r="P374" s="27">
        <f t="shared" si="129"/>
        <v>0</v>
      </c>
      <c r="Q374" s="50"/>
    </row>
    <row r="375" spans="1:17" s="3" customFormat="1" ht="12.75">
      <c r="A375" s="173" t="s">
        <v>83</v>
      </c>
      <c r="B375" s="173" t="s">
        <v>221</v>
      </c>
      <c r="C375" s="173"/>
      <c r="D375" s="178" t="s">
        <v>222</v>
      </c>
      <c r="E375" s="187">
        <f>E376</f>
        <v>0</v>
      </c>
      <c r="F375" s="187">
        <f aca="true" t="shared" si="141" ref="F375:P375">F376</f>
        <v>0</v>
      </c>
      <c r="G375" s="187">
        <f t="shared" si="141"/>
        <v>0</v>
      </c>
      <c r="H375" s="187">
        <f t="shared" si="141"/>
        <v>0</v>
      </c>
      <c r="I375" s="187">
        <f t="shared" si="141"/>
        <v>0</v>
      </c>
      <c r="J375" s="187">
        <f t="shared" si="141"/>
        <v>8680</v>
      </c>
      <c r="K375" s="187">
        <f t="shared" si="141"/>
        <v>8680</v>
      </c>
      <c r="L375" s="187">
        <f t="shared" si="141"/>
        <v>0</v>
      </c>
      <c r="M375" s="187">
        <f t="shared" si="141"/>
        <v>0</v>
      </c>
      <c r="N375" s="187">
        <f t="shared" si="141"/>
        <v>0</v>
      </c>
      <c r="O375" s="187">
        <f t="shared" si="141"/>
        <v>0</v>
      </c>
      <c r="P375" s="187">
        <f t="shared" si="141"/>
        <v>8680</v>
      </c>
      <c r="Q375" s="50"/>
    </row>
    <row r="376" spans="1:17" s="3" customFormat="1" ht="75" customHeight="1">
      <c r="A376" s="129" t="s">
        <v>84</v>
      </c>
      <c r="B376" s="143" t="s">
        <v>175</v>
      </c>
      <c r="C376" s="143"/>
      <c r="D376" s="144" t="s">
        <v>614</v>
      </c>
      <c r="E376" s="150"/>
      <c r="F376" s="150"/>
      <c r="G376" s="150"/>
      <c r="H376" s="150"/>
      <c r="I376" s="150"/>
      <c r="J376" s="151">
        <f aca="true" t="shared" si="142" ref="J376:O376">J377</f>
        <v>8680</v>
      </c>
      <c r="K376" s="151">
        <f t="shared" si="142"/>
        <v>8680</v>
      </c>
      <c r="L376" s="151">
        <f t="shared" si="142"/>
        <v>0</v>
      </c>
      <c r="M376" s="151">
        <f t="shared" si="142"/>
        <v>0</v>
      </c>
      <c r="N376" s="151">
        <f t="shared" si="142"/>
        <v>0</v>
      </c>
      <c r="O376" s="151">
        <f t="shared" si="142"/>
        <v>0</v>
      </c>
      <c r="P376" s="151">
        <f t="shared" si="129"/>
        <v>8680</v>
      </c>
      <c r="Q376" s="50"/>
    </row>
    <row r="377" spans="1:17" s="3" customFormat="1" ht="25.5">
      <c r="A377" s="9" t="s">
        <v>85</v>
      </c>
      <c r="B377" s="9" t="s">
        <v>175</v>
      </c>
      <c r="C377" s="9" t="s">
        <v>802</v>
      </c>
      <c r="D377" s="66" t="s">
        <v>310</v>
      </c>
      <c r="E377" s="26">
        <f>'[1]Місто'!E444</f>
        <v>0</v>
      </c>
      <c r="F377" s="26">
        <f>'[1]Місто'!F444</f>
        <v>0</v>
      </c>
      <c r="G377" s="26">
        <f>'[1]Місто'!G444</f>
        <v>0</v>
      </c>
      <c r="H377" s="26">
        <f>'[1]Місто'!H444</f>
        <v>0</v>
      </c>
      <c r="I377" s="26"/>
      <c r="J377" s="27">
        <f>K377+N377</f>
        <v>8680</v>
      </c>
      <c r="K377" s="26">
        <f>'[1]Місто'!K444</f>
        <v>8680</v>
      </c>
      <c r="L377" s="26">
        <f>'[1]Місто'!L444</f>
        <v>0</v>
      </c>
      <c r="M377" s="26">
        <f>'[1]Місто'!M444</f>
        <v>0</v>
      </c>
      <c r="N377" s="26">
        <f>'[1]Місто'!N444</f>
        <v>0</v>
      </c>
      <c r="O377" s="26">
        <f>'[1]Місто'!O444</f>
        <v>0</v>
      </c>
      <c r="P377" s="27">
        <f t="shared" si="129"/>
        <v>8680</v>
      </c>
      <c r="Q377" s="50"/>
    </row>
    <row r="378" spans="1:17" s="3" customFormat="1" ht="25.5">
      <c r="A378" s="180" t="s">
        <v>86</v>
      </c>
      <c r="B378" s="180" t="s">
        <v>860</v>
      </c>
      <c r="C378" s="180"/>
      <c r="D378" s="197" t="s">
        <v>861</v>
      </c>
      <c r="E378" s="185">
        <f>E379</f>
        <v>129431</v>
      </c>
      <c r="F378" s="185">
        <f aca="true" t="shared" si="143" ref="F378:P378">F379</f>
        <v>129431</v>
      </c>
      <c r="G378" s="185">
        <f t="shared" si="143"/>
        <v>0</v>
      </c>
      <c r="H378" s="185">
        <f t="shared" si="143"/>
        <v>0</v>
      </c>
      <c r="I378" s="185">
        <f t="shared" si="143"/>
        <v>0</v>
      </c>
      <c r="J378" s="185">
        <f t="shared" si="143"/>
        <v>0</v>
      </c>
      <c r="K378" s="185">
        <f t="shared" si="143"/>
        <v>0</v>
      </c>
      <c r="L378" s="185">
        <f t="shared" si="143"/>
        <v>0</v>
      </c>
      <c r="M378" s="185">
        <f t="shared" si="143"/>
        <v>0</v>
      </c>
      <c r="N378" s="185">
        <f t="shared" si="143"/>
        <v>0</v>
      </c>
      <c r="O378" s="185">
        <f t="shared" si="143"/>
        <v>0</v>
      </c>
      <c r="P378" s="185">
        <f t="shared" si="143"/>
        <v>129431</v>
      </c>
      <c r="Q378" s="50"/>
    </row>
    <row r="379" spans="1:17" s="3" customFormat="1" ht="12.75">
      <c r="A379" s="137" t="s">
        <v>607</v>
      </c>
      <c r="B379" s="137" t="s">
        <v>176</v>
      </c>
      <c r="C379" s="137"/>
      <c r="D379" s="145" t="s">
        <v>597</v>
      </c>
      <c r="E379" s="140">
        <f>SUM(E380:E384)</f>
        <v>129431</v>
      </c>
      <c r="F379" s="140">
        <f>SUM(F380:F384)</f>
        <v>129431</v>
      </c>
      <c r="G379" s="140"/>
      <c r="H379" s="140"/>
      <c r="I379" s="140"/>
      <c r="J379" s="146"/>
      <c r="K379" s="140"/>
      <c r="L379" s="140"/>
      <c r="M379" s="140"/>
      <c r="N379" s="140"/>
      <c r="O379" s="140"/>
      <c r="P379" s="146">
        <f t="shared" si="129"/>
        <v>129431</v>
      </c>
      <c r="Q379" s="50"/>
    </row>
    <row r="380" spans="1:17" s="3" customFormat="1" ht="63.75">
      <c r="A380" s="9" t="s">
        <v>537</v>
      </c>
      <c r="B380" s="9" t="s">
        <v>176</v>
      </c>
      <c r="C380" s="9" t="s">
        <v>802</v>
      </c>
      <c r="D380" s="133" t="s">
        <v>616</v>
      </c>
      <c r="E380" s="26">
        <f>'[1]Місто'!E447</f>
        <v>14160</v>
      </c>
      <c r="F380" s="26">
        <f>'[1]Місто'!F447</f>
        <v>14160</v>
      </c>
      <c r="G380" s="26"/>
      <c r="H380" s="26"/>
      <c r="I380" s="26"/>
      <c r="J380" s="27">
        <f>K380+N380</f>
        <v>0</v>
      </c>
      <c r="K380" s="26"/>
      <c r="L380" s="26"/>
      <c r="M380" s="26"/>
      <c r="N380" s="26"/>
      <c r="O380" s="26"/>
      <c r="P380" s="27">
        <f t="shared" si="129"/>
        <v>14160</v>
      </c>
      <c r="Q380" s="50"/>
    </row>
    <row r="381" spans="1:17" s="3" customFormat="1" ht="51">
      <c r="A381" s="9" t="s">
        <v>577</v>
      </c>
      <c r="B381" s="9" t="s">
        <v>176</v>
      </c>
      <c r="C381" s="9" t="s">
        <v>802</v>
      </c>
      <c r="D381" s="62" t="s">
        <v>499</v>
      </c>
      <c r="E381" s="26">
        <f>'[1]Місто'!E448+'[1]Місто'!E452</f>
        <v>31950</v>
      </c>
      <c r="F381" s="26">
        <f>'[1]Місто'!F448+'[1]Місто'!F452</f>
        <v>31950</v>
      </c>
      <c r="G381" s="26"/>
      <c r="H381" s="26"/>
      <c r="I381" s="26"/>
      <c r="J381" s="26"/>
      <c r="K381" s="26"/>
      <c r="L381" s="26"/>
      <c r="M381" s="26"/>
      <c r="N381" s="26"/>
      <c r="O381" s="26"/>
      <c r="P381" s="27">
        <f t="shared" si="129"/>
        <v>31950</v>
      </c>
      <c r="Q381" s="50"/>
    </row>
    <row r="382" spans="1:17" s="3" customFormat="1" ht="38.25">
      <c r="A382" s="9" t="s">
        <v>630</v>
      </c>
      <c r="B382" s="9" t="s">
        <v>176</v>
      </c>
      <c r="C382" s="9" t="s">
        <v>802</v>
      </c>
      <c r="D382" s="62" t="s">
        <v>789</v>
      </c>
      <c r="E382" s="26">
        <f>'[1]Місто'!E450+'[1]Місто'!E453</f>
        <v>69851</v>
      </c>
      <c r="F382" s="26">
        <f>'[1]Місто'!F450+'[1]Місто'!F453</f>
        <v>69851</v>
      </c>
      <c r="G382" s="26"/>
      <c r="H382" s="26"/>
      <c r="I382" s="26"/>
      <c r="J382" s="26"/>
      <c r="K382" s="26"/>
      <c r="L382" s="26"/>
      <c r="M382" s="26"/>
      <c r="N382" s="26"/>
      <c r="O382" s="26"/>
      <c r="P382" s="27">
        <f t="shared" si="129"/>
        <v>69851</v>
      </c>
      <c r="Q382" s="50"/>
    </row>
    <row r="383" spans="1:17" s="3" customFormat="1" ht="51" hidden="1">
      <c r="A383" s="9" t="s">
        <v>662</v>
      </c>
      <c r="B383" s="9" t="s">
        <v>176</v>
      </c>
      <c r="C383" s="9"/>
      <c r="D383" s="62" t="s">
        <v>570</v>
      </c>
      <c r="E383" s="26">
        <f>'[1]Місто'!$E$449</f>
        <v>0</v>
      </c>
      <c r="F383" s="26">
        <f>'[1]Місто'!$E$449</f>
        <v>0</v>
      </c>
      <c r="G383" s="26"/>
      <c r="H383" s="26"/>
      <c r="I383" s="26"/>
      <c r="J383" s="26"/>
      <c r="K383" s="26"/>
      <c r="L383" s="26"/>
      <c r="M383" s="26"/>
      <c r="N383" s="26"/>
      <c r="O383" s="26"/>
      <c r="P383" s="27">
        <f t="shared" si="129"/>
        <v>0</v>
      </c>
      <c r="Q383" s="50"/>
    </row>
    <row r="384" spans="1:17" s="3" customFormat="1" ht="51">
      <c r="A384" s="9" t="s">
        <v>654</v>
      </c>
      <c r="B384" s="9" t="s">
        <v>176</v>
      </c>
      <c r="C384" s="9" t="s">
        <v>802</v>
      </c>
      <c r="D384" s="66" t="s">
        <v>485</v>
      </c>
      <c r="E384" s="26">
        <f>'[1]Місто'!E451</f>
        <v>13470</v>
      </c>
      <c r="F384" s="26">
        <f>'[1]Місто'!F451</f>
        <v>13470</v>
      </c>
      <c r="G384" s="26"/>
      <c r="H384" s="26"/>
      <c r="I384" s="26"/>
      <c r="J384" s="26"/>
      <c r="K384" s="26"/>
      <c r="L384" s="26"/>
      <c r="M384" s="26"/>
      <c r="N384" s="26"/>
      <c r="O384" s="26"/>
      <c r="P384" s="27">
        <f t="shared" si="129"/>
        <v>13470</v>
      </c>
      <c r="Q384" s="50"/>
    </row>
    <row r="385" spans="1:27" s="51" customFormat="1" ht="38.25">
      <c r="A385" s="83" t="s">
        <v>436</v>
      </c>
      <c r="B385" s="83" t="s">
        <v>282</v>
      </c>
      <c r="C385" s="83"/>
      <c r="D385" s="19" t="s">
        <v>267</v>
      </c>
      <c r="E385" s="49">
        <f>E386</f>
        <v>5780052</v>
      </c>
      <c r="F385" s="49">
        <f>F386</f>
        <v>5780052</v>
      </c>
      <c r="G385" s="49">
        <f aca="true" t="shared" si="144" ref="G385:O385">G386</f>
        <v>2529274</v>
      </c>
      <c r="H385" s="49">
        <f t="shared" si="144"/>
        <v>508986</v>
      </c>
      <c r="I385" s="49"/>
      <c r="J385" s="49">
        <f t="shared" si="144"/>
        <v>5849779</v>
      </c>
      <c r="K385" s="49">
        <f t="shared" si="144"/>
        <v>180706</v>
      </c>
      <c r="L385" s="49">
        <f t="shared" si="144"/>
        <v>0</v>
      </c>
      <c r="M385" s="49">
        <f t="shared" si="144"/>
        <v>0</v>
      </c>
      <c r="N385" s="49">
        <f t="shared" si="144"/>
        <v>5669073</v>
      </c>
      <c r="O385" s="49">
        <f t="shared" si="144"/>
        <v>5669073</v>
      </c>
      <c r="P385" s="49">
        <f t="shared" si="129"/>
        <v>11629831</v>
      </c>
      <c r="Q385" s="50">
        <f>P385-'[1]Місто'!$P$455</f>
        <v>0</v>
      </c>
      <c r="R385" s="54"/>
      <c r="S385" s="54"/>
      <c r="T385" s="54"/>
      <c r="U385" s="54"/>
      <c r="V385" s="54"/>
      <c r="W385" s="54"/>
      <c r="X385" s="54"/>
      <c r="Y385" s="54"/>
      <c r="Z385" s="54"/>
      <c r="AA385" s="54"/>
    </row>
    <row r="386" spans="1:17" s="54" customFormat="1" ht="38.25">
      <c r="A386" s="78" t="s">
        <v>437</v>
      </c>
      <c r="B386" s="40"/>
      <c r="C386" s="40"/>
      <c r="D386" s="65" t="s">
        <v>267</v>
      </c>
      <c r="E386" s="41">
        <f>E387+E389+E391+E396</f>
        <v>5780052</v>
      </c>
      <c r="F386" s="41">
        <f aca="true" t="shared" si="145" ref="F386:P386">F387+F389+F391+F396</f>
        <v>5780052</v>
      </c>
      <c r="G386" s="41">
        <f t="shared" si="145"/>
        <v>2529274</v>
      </c>
      <c r="H386" s="41">
        <f t="shared" si="145"/>
        <v>508986</v>
      </c>
      <c r="I386" s="41">
        <f t="shared" si="145"/>
        <v>0</v>
      </c>
      <c r="J386" s="41">
        <f t="shared" si="145"/>
        <v>5849779</v>
      </c>
      <c r="K386" s="41">
        <f t="shared" si="145"/>
        <v>180706</v>
      </c>
      <c r="L386" s="41">
        <f t="shared" si="145"/>
        <v>0</v>
      </c>
      <c r="M386" s="41">
        <f t="shared" si="145"/>
        <v>0</v>
      </c>
      <c r="N386" s="41">
        <f t="shared" si="145"/>
        <v>5669073</v>
      </c>
      <c r="O386" s="41">
        <f t="shared" si="145"/>
        <v>5669073</v>
      </c>
      <c r="P386" s="41">
        <f t="shared" si="145"/>
        <v>11629831</v>
      </c>
      <c r="Q386" s="50"/>
    </row>
    <row r="387" spans="1:17" s="54" customFormat="1" ht="12.75">
      <c r="A387" s="172" t="s">
        <v>88</v>
      </c>
      <c r="B387" s="172" t="s">
        <v>26</v>
      </c>
      <c r="C387" s="172"/>
      <c r="D387" s="191" t="s">
        <v>28</v>
      </c>
      <c r="E387" s="202">
        <f>E388</f>
        <v>4375640</v>
      </c>
      <c r="F387" s="202">
        <f aca="true" t="shared" si="146" ref="F387:P387">F388</f>
        <v>4375640</v>
      </c>
      <c r="G387" s="202">
        <f t="shared" si="146"/>
        <v>2529274</v>
      </c>
      <c r="H387" s="202">
        <f t="shared" si="146"/>
        <v>508986</v>
      </c>
      <c r="I387" s="202">
        <f t="shared" si="146"/>
        <v>0</v>
      </c>
      <c r="J387" s="202">
        <f t="shared" si="146"/>
        <v>128969</v>
      </c>
      <c r="K387" s="202">
        <f t="shared" si="146"/>
        <v>22672</v>
      </c>
      <c r="L387" s="202">
        <f t="shared" si="146"/>
        <v>0</v>
      </c>
      <c r="M387" s="202">
        <f t="shared" si="146"/>
        <v>0</v>
      </c>
      <c r="N387" s="202">
        <f t="shared" si="146"/>
        <v>106297</v>
      </c>
      <c r="O387" s="202">
        <f t="shared" si="146"/>
        <v>106297</v>
      </c>
      <c r="P387" s="202">
        <f t="shared" si="146"/>
        <v>4504609</v>
      </c>
      <c r="Q387" s="50"/>
    </row>
    <row r="388" spans="1:17" s="54" customFormat="1" ht="51">
      <c r="A388" s="78" t="s">
        <v>145</v>
      </c>
      <c r="B388" s="61" t="s">
        <v>155</v>
      </c>
      <c r="C388" s="78" t="s">
        <v>799</v>
      </c>
      <c r="D388" s="68" t="s">
        <v>470</v>
      </c>
      <c r="E388" s="41">
        <f>'[1]Місто'!E457</f>
        <v>4375640</v>
      </c>
      <c r="F388" s="41">
        <f>'[1]Місто'!F457</f>
        <v>4375640</v>
      </c>
      <c r="G388" s="41">
        <f>'[1]Місто'!G457</f>
        <v>2529274</v>
      </c>
      <c r="H388" s="41">
        <f>'[1]Місто'!H457</f>
        <v>508986</v>
      </c>
      <c r="I388" s="41"/>
      <c r="J388" s="41">
        <f>K388+N388</f>
        <v>128969</v>
      </c>
      <c r="K388" s="41">
        <f>'[1]Місто'!K457</f>
        <v>22672</v>
      </c>
      <c r="L388" s="41">
        <f>'[1]Місто'!L457</f>
        <v>0</v>
      </c>
      <c r="M388" s="41">
        <f>'[1]Місто'!M457</f>
        <v>0</v>
      </c>
      <c r="N388" s="41">
        <f>'[1]Місто'!N457</f>
        <v>106297</v>
      </c>
      <c r="O388" s="41">
        <f>'[1]Місто'!O457</f>
        <v>106297</v>
      </c>
      <c r="P388" s="41">
        <f t="shared" si="129"/>
        <v>4504609</v>
      </c>
      <c r="Q388" s="50"/>
    </row>
    <row r="389" spans="1:17" s="54" customFormat="1" ht="12.75">
      <c r="A389" s="180" t="s">
        <v>89</v>
      </c>
      <c r="B389" s="180" t="s">
        <v>14</v>
      </c>
      <c r="C389" s="180"/>
      <c r="D389" s="182" t="s">
        <v>16</v>
      </c>
      <c r="E389" s="203">
        <f>E390</f>
        <v>1101502</v>
      </c>
      <c r="F389" s="203">
        <f aca="true" t="shared" si="147" ref="F389:P389">F390</f>
        <v>1101502</v>
      </c>
      <c r="G389" s="203">
        <f t="shared" si="147"/>
        <v>0</v>
      </c>
      <c r="H389" s="203">
        <f t="shared" si="147"/>
        <v>0</v>
      </c>
      <c r="I389" s="203">
        <f t="shared" si="147"/>
        <v>0</v>
      </c>
      <c r="J389" s="203">
        <f t="shared" si="147"/>
        <v>158034</v>
      </c>
      <c r="K389" s="203">
        <f t="shared" si="147"/>
        <v>158034</v>
      </c>
      <c r="L389" s="203">
        <f t="shared" si="147"/>
        <v>0</v>
      </c>
      <c r="M389" s="203">
        <f t="shared" si="147"/>
        <v>0</v>
      </c>
      <c r="N389" s="203">
        <f t="shared" si="147"/>
        <v>0</v>
      </c>
      <c r="O389" s="203">
        <f t="shared" si="147"/>
        <v>0</v>
      </c>
      <c r="P389" s="203">
        <f t="shared" si="147"/>
        <v>1259536</v>
      </c>
      <c r="Q389" s="50"/>
    </row>
    <row r="390" spans="1:17" s="3" customFormat="1" ht="12.75">
      <c r="A390" s="9" t="s">
        <v>584</v>
      </c>
      <c r="B390" s="9" t="s">
        <v>249</v>
      </c>
      <c r="C390" s="9" t="s">
        <v>832</v>
      </c>
      <c r="D390" s="4" t="s">
        <v>251</v>
      </c>
      <c r="E390" s="26">
        <f>'[1]Місто'!E459</f>
        <v>1101502</v>
      </c>
      <c r="F390" s="26">
        <f>'[1]Місто'!F459</f>
        <v>1101502</v>
      </c>
      <c r="G390" s="26">
        <f>'[1]Місто'!G459</f>
        <v>0</v>
      </c>
      <c r="H390" s="26">
        <f>'[1]Місто'!H459</f>
        <v>0</v>
      </c>
      <c r="I390" s="26"/>
      <c r="J390" s="41">
        <f>K390+N390</f>
        <v>158034</v>
      </c>
      <c r="K390" s="26">
        <f>'[1]Місто'!K459</f>
        <v>158034</v>
      </c>
      <c r="L390" s="26">
        <f>'[1]Місто'!L459</f>
        <v>0</v>
      </c>
      <c r="M390" s="26">
        <f>'[1]Місто'!M459</f>
        <v>0</v>
      </c>
      <c r="N390" s="26">
        <f>'[1]Місто'!N459</f>
        <v>0</v>
      </c>
      <c r="O390" s="26">
        <f>'[1]Місто'!O459</f>
        <v>0</v>
      </c>
      <c r="P390" s="41">
        <f t="shared" si="129"/>
        <v>1259536</v>
      </c>
      <c r="Q390" s="50"/>
    </row>
    <row r="391" spans="1:17" s="3" customFormat="1" ht="12.75">
      <c r="A391" s="173" t="s">
        <v>90</v>
      </c>
      <c r="B391" s="172" t="s">
        <v>854</v>
      </c>
      <c r="C391" s="172"/>
      <c r="D391" s="191" t="s">
        <v>856</v>
      </c>
      <c r="E391" s="187">
        <f>E392</f>
        <v>0</v>
      </c>
      <c r="F391" s="187">
        <f aca="true" t="shared" si="148" ref="F391:P391">F392</f>
        <v>0</v>
      </c>
      <c r="G391" s="187">
        <f t="shared" si="148"/>
        <v>0</v>
      </c>
      <c r="H391" s="187">
        <f t="shared" si="148"/>
        <v>0</v>
      </c>
      <c r="I391" s="187">
        <f t="shared" si="148"/>
        <v>0</v>
      </c>
      <c r="J391" s="187">
        <f t="shared" si="148"/>
        <v>5562776</v>
      </c>
      <c r="K391" s="187">
        <f t="shared" si="148"/>
        <v>0</v>
      </c>
      <c r="L391" s="187">
        <f t="shared" si="148"/>
        <v>0</v>
      </c>
      <c r="M391" s="187">
        <f t="shared" si="148"/>
        <v>0</v>
      </c>
      <c r="N391" s="187">
        <f t="shared" si="148"/>
        <v>5562776</v>
      </c>
      <c r="O391" s="187">
        <f t="shared" si="148"/>
        <v>5562776</v>
      </c>
      <c r="P391" s="187">
        <f t="shared" si="148"/>
        <v>5562776</v>
      </c>
      <c r="Q391" s="50"/>
    </row>
    <row r="392" spans="1:17" s="3" customFormat="1" ht="25.5">
      <c r="A392" s="67" t="s">
        <v>438</v>
      </c>
      <c r="B392" s="37" t="s">
        <v>210</v>
      </c>
      <c r="C392" s="67" t="s">
        <v>801</v>
      </c>
      <c r="D392" s="68" t="s">
        <v>309</v>
      </c>
      <c r="E392" s="36"/>
      <c r="F392" s="36"/>
      <c r="G392" s="36"/>
      <c r="H392" s="36"/>
      <c r="I392" s="36"/>
      <c r="J392" s="36">
        <f>K392+N392</f>
        <v>5562776</v>
      </c>
      <c r="K392" s="36"/>
      <c r="L392" s="36"/>
      <c r="M392" s="36"/>
      <c r="N392" s="36">
        <f>O392</f>
        <v>5562776</v>
      </c>
      <c r="O392" s="36">
        <f>'[1]Місто'!$O$461</f>
        <v>5562776</v>
      </c>
      <c r="P392" s="52">
        <f t="shared" si="129"/>
        <v>5562776</v>
      </c>
      <c r="Q392" s="50"/>
    </row>
    <row r="393" spans="1:17" s="3" customFormat="1" ht="38.25" hidden="1">
      <c r="A393" s="67" t="s">
        <v>717</v>
      </c>
      <c r="B393" s="37" t="s">
        <v>174</v>
      </c>
      <c r="C393" s="37"/>
      <c r="D393" s="66" t="s">
        <v>150</v>
      </c>
      <c r="E393" s="36">
        <f>'[1]Місто'!E463</f>
        <v>0</v>
      </c>
      <c r="F393" s="36">
        <f>'[1]Місто'!F463</f>
        <v>0</v>
      </c>
      <c r="G393" s="36"/>
      <c r="H393" s="36"/>
      <c r="I393" s="36"/>
      <c r="J393" s="36"/>
      <c r="K393" s="36"/>
      <c r="L393" s="36"/>
      <c r="M393" s="36"/>
      <c r="N393" s="36"/>
      <c r="O393" s="36"/>
      <c r="P393" s="52">
        <f t="shared" si="129"/>
        <v>0</v>
      </c>
      <c r="Q393" s="50"/>
    </row>
    <row r="394" spans="1:17" s="3" customFormat="1" ht="78.75" customHeight="1" hidden="1">
      <c r="A394" s="137" t="s">
        <v>618</v>
      </c>
      <c r="B394" s="137" t="s">
        <v>175</v>
      </c>
      <c r="C394" s="137"/>
      <c r="D394" s="139" t="s">
        <v>614</v>
      </c>
      <c r="E394" s="135"/>
      <c r="F394" s="135"/>
      <c r="G394" s="135"/>
      <c r="H394" s="135"/>
      <c r="I394" s="135"/>
      <c r="J394" s="135">
        <f>K394+N394</f>
        <v>0</v>
      </c>
      <c r="K394" s="135">
        <f>K395</f>
        <v>0</v>
      </c>
      <c r="L394" s="135">
        <f>L395</f>
        <v>0</v>
      </c>
      <c r="M394" s="135">
        <f>M395</f>
        <v>0</v>
      </c>
      <c r="N394" s="135">
        <f>N395</f>
        <v>0</v>
      </c>
      <c r="O394" s="135">
        <f>O395</f>
        <v>0</v>
      </c>
      <c r="P394" s="136">
        <f t="shared" si="129"/>
        <v>0</v>
      </c>
      <c r="Q394" s="50"/>
    </row>
    <row r="395" spans="1:17" s="3" customFormat="1" ht="33" customHeight="1" hidden="1">
      <c r="A395" s="9" t="s">
        <v>619</v>
      </c>
      <c r="B395" s="9" t="s">
        <v>175</v>
      </c>
      <c r="C395" s="9"/>
      <c r="D395" s="66" t="s">
        <v>310</v>
      </c>
      <c r="E395" s="26">
        <f>'[1]Місто'!E465</f>
        <v>0</v>
      </c>
      <c r="F395" s="26">
        <f>'[1]Місто'!F465</f>
        <v>0</v>
      </c>
      <c r="G395" s="26">
        <f>'[1]Місто'!G465</f>
        <v>0</v>
      </c>
      <c r="H395" s="26">
        <f>'[1]Місто'!H465</f>
        <v>0</v>
      </c>
      <c r="I395" s="26"/>
      <c r="J395" s="26">
        <f>K395+N395</f>
        <v>0</v>
      </c>
      <c r="K395" s="26">
        <f>'[1]Місто'!K465</f>
        <v>0</v>
      </c>
      <c r="L395" s="26">
        <f>'[1]Місто'!L465</f>
        <v>0</v>
      </c>
      <c r="M395" s="26">
        <f>'[1]Місто'!M465</f>
        <v>0</v>
      </c>
      <c r="N395" s="26">
        <f>'[1]Місто'!N465</f>
        <v>0</v>
      </c>
      <c r="O395" s="26">
        <f>'[1]Місто'!O465</f>
        <v>0</v>
      </c>
      <c r="P395" s="52">
        <f t="shared" si="129"/>
        <v>0</v>
      </c>
      <c r="Q395" s="50"/>
    </row>
    <row r="396" spans="1:17" s="3" customFormat="1" ht="27.75" customHeight="1">
      <c r="A396" s="180" t="s">
        <v>91</v>
      </c>
      <c r="B396" s="180" t="s">
        <v>860</v>
      </c>
      <c r="C396" s="180"/>
      <c r="D396" s="197" t="s">
        <v>861</v>
      </c>
      <c r="E396" s="185">
        <f>E397</f>
        <v>302910</v>
      </c>
      <c r="F396" s="185">
        <f aca="true" t="shared" si="149" ref="F396:P396">F397</f>
        <v>302910</v>
      </c>
      <c r="G396" s="185">
        <f t="shared" si="149"/>
        <v>0</v>
      </c>
      <c r="H396" s="185">
        <f t="shared" si="149"/>
        <v>0</v>
      </c>
      <c r="I396" s="185">
        <f t="shared" si="149"/>
        <v>0</v>
      </c>
      <c r="J396" s="185">
        <f t="shared" si="149"/>
        <v>0</v>
      </c>
      <c r="K396" s="185">
        <f t="shared" si="149"/>
        <v>0</v>
      </c>
      <c r="L396" s="185">
        <f t="shared" si="149"/>
        <v>0</v>
      </c>
      <c r="M396" s="185">
        <f t="shared" si="149"/>
        <v>0</v>
      </c>
      <c r="N396" s="185">
        <f t="shared" si="149"/>
        <v>0</v>
      </c>
      <c r="O396" s="185">
        <f t="shared" si="149"/>
        <v>0</v>
      </c>
      <c r="P396" s="185">
        <f t="shared" si="149"/>
        <v>302910</v>
      </c>
      <c r="Q396" s="50"/>
    </row>
    <row r="397" spans="1:17" s="3" customFormat="1" ht="12.75">
      <c r="A397" s="137" t="s">
        <v>608</v>
      </c>
      <c r="B397" s="137" t="s">
        <v>176</v>
      </c>
      <c r="C397" s="137"/>
      <c r="D397" s="145" t="s">
        <v>597</v>
      </c>
      <c r="E397" s="140">
        <f>SUM(E398:E402)</f>
        <v>302910</v>
      </c>
      <c r="F397" s="140">
        <f>SUM(F398:F402)</f>
        <v>302910</v>
      </c>
      <c r="G397" s="140"/>
      <c r="H397" s="140"/>
      <c r="I397" s="140"/>
      <c r="J397" s="140"/>
      <c r="K397" s="140"/>
      <c r="L397" s="140"/>
      <c r="M397" s="140"/>
      <c r="N397" s="140"/>
      <c r="O397" s="140"/>
      <c r="P397" s="147">
        <f t="shared" si="129"/>
        <v>302910</v>
      </c>
      <c r="Q397" s="50"/>
    </row>
    <row r="398" spans="1:17" s="3" customFormat="1" ht="63.75">
      <c r="A398" s="9" t="s">
        <v>538</v>
      </c>
      <c r="B398" s="9" t="s">
        <v>176</v>
      </c>
      <c r="C398" s="9" t="s">
        <v>802</v>
      </c>
      <c r="D398" s="133" t="s">
        <v>616</v>
      </c>
      <c r="E398" s="26">
        <f>'[1]Місто'!E468</f>
        <v>141782</v>
      </c>
      <c r="F398" s="26">
        <f>'[1]Місто'!F468</f>
        <v>141782</v>
      </c>
      <c r="G398" s="26"/>
      <c r="H398" s="26"/>
      <c r="I398" s="26"/>
      <c r="J398" s="26"/>
      <c r="K398" s="26"/>
      <c r="L398" s="26"/>
      <c r="M398" s="26"/>
      <c r="N398" s="26"/>
      <c r="O398" s="26"/>
      <c r="P398" s="41">
        <f aca="true" t="shared" si="150" ref="P398:P460">E398+J398</f>
        <v>141782</v>
      </c>
      <c r="Q398" s="50"/>
    </row>
    <row r="399" spans="1:17" s="3" customFormat="1" ht="51">
      <c r="A399" s="9" t="s">
        <v>578</v>
      </c>
      <c r="B399" s="9" t="s">
        <v>176</v>
      </c>
      <c r="C399" s="9" t="s">
        <v>802</v>
      </c>
      <c r="D399" s="62" t="s">
        <v>499</v>
      </c>
      <c r="E399" s="26">
        <f>'[1]Місто'!E470</f>
        <v>43889</v>
      </c>
      <c r="F399" s="26">
        <f>'[1]Місто'!F470</f>
        <v>43889</v>
      </c>
      <c r="G399" s="26"/>
      <c r="H399" s="26"/>
      <c r="I399" s="26"/>
      <c r="J399" s="26"/>
      <c r="K399" s="26"/>
      <c r="L399" s="26"/>
      <c r="M399" s="26"/>
      <c r="N399" s="26"/>
      <c r="O399" s="26"/>
      <c r="P399" s="41">
        <f t="shared" si="150"/>
        <v>43889</v>
      </c>
      <c r="Q399" s="50"/>
    </row>
    <row r="400" spans="1:17" s="3" customFormat="1" ht="51" hidden="1">
      <c r="A400" s="9" t="s">
        <v>625</v>
      </c>
      <c r="B400" s="9" t="s">
        <v>176</v>
      </c>
      <c r="C400" s="9"/>
      <c r="D400" s="62" t="s">
        <v>570</v>
      </c>
      <c r="E400" s="26">
        <f>'[1]Місто'!E469+'[1]Місто'!E474</f>
        <v>0</v>
      </c>
      <c r="F400" s="26">
        <f>'[1]Місто'!F469+'[1]Місто'!F474</f>
        <v>0</v>
      </c>
      <c r="G400" s="26"/>
      <c r="H400" s="26"/>
      <c r="I400" s="26"/>
      <c r="J400" s="26"/>
      <c r="K400" s="26"/>
      <c r="L400" s="26"/>
      <c r="M400" s="26"/>
      <c r="N400" s="26"/>
      <c r="O400" s="26"/>
      <c r="P400" s="41">
        <f t="shared" si="150"/>
        <v>0</v>
      </c>
      <c r="Q400" s="50"/>
    </row>
    <row r="401" spans="1:17" s="3" customFormat="1" ht="38.25">
      <c r="A401" s="9" t="s">
        <v>631</v>
      </c>
      <c r="B401" s="9" t="s">
        <v>176</v>
      </c>
      <c r="C401" s="9" t="s">
        <v>802</v>
      </c>
      <c r="D401" s="62" t="s">
        <v>789</v>
      </c>
      <c r="E401" s="26">
        <f>'[1]Місто'!E471+'[1]Місто'!E473</f>
        <v>46962</v>
      </c>
      <c r="F401" s="26">
        <f>'[1]Місто'!F471+'[1]Місто'!F473</f>
        <v>46962</v>
      </c>
      <c r="G401" s="26"/>
      <c r="H401" s="26"/>
      <c r="I401" s="26"/>
      <c r="J401" s="26"/>
      <c r="K401" s="26"/>
      <c r="L401" s="26"/>
      <c r="M401" s="26"/>
      <c r="N401" s="26"/>
      <c r="O401" s="26"/>
      <c r="P401" s="41">
        <f t="shared" si="150"/>
        <v>46962</v>
      </c>
      <c r="Q401" s="50"/>
    </row>
    <row r="402" spans="1:17" s="3" customFormat="1" ht="51">
      <c r="A402" s="9" t="s">
        <v>655</v>
      </c>
      <c r="B402" s="9" t="s">
        <v>176</v>
      </c>
      <c r="C402" s="9" t="s">
        <v>802</v>
      </c>
      <c r="D402" s="66" t="s">
        <v>485</v>
      </c>
      <c r="E402" s="26">
        <f>'[1]Місто'!E472</f>
        <v>70277</v>
      </c>
      <c r="F402" s="26">
        <f>'[1]Місто'!F472</f>
        <v>70277</v>
      </c>
      <c r="G402" s="26"/>
      <c r="H402" s="26"/>
      <c r="I402" s="26"/>
      <c r="J402" s="26"/>
      <c r="K402" s="26"/>
      <c r="L402" s="26"/>
      <c r="M402" s="26"/>
      <c r="N402" s="26"/>
      <c r="O402" s="26"/>
      <c r="P402" s="41">
        <f t="shared" si="150"/>
        <v>70277</v>
      </c>
      <c r="Q402" s="50"/>
    </row>
    <row r="403" spans="1:17" s="18" customFormat="1" ht="41.25" customHeight="1">
      <c r="A403" s="17" t="s">
        <v>439</v>
      </c>
      <c r="B403" s="17" t="s">
        <v>283</v>
      </c>
      <c r="C403" s="17"/>
      <c r="D403" s="19" t="s">
        <v>268</v>
      </c>
      <c r="E403" s="29">
        <f>E404</f>
        <v>5434084</v>
      </c>
      <c r="F403" s="29">
        <f>F404</f>
        <v>5434084</v>
      </c>
      <c r="G403" s="29">
        <f aca="true" t="shared" si="151" ref="G403:O403">G404</f>
        <v>2581442</v>
      </c>
      <c r="H403" s="29">
        <f t="shared" si="151"/>
        <v>532191</v>
      </c>
      <c r="I403" s="29"/>
      <c r="J403" s="29">
        <f t="shared" si="151"/>
        <v>3902324</v>
      </c>
      <c r="K403" s="29">
        <f t="shared" si="151"/>
        <v>31948</v>
      </c>
      <c r="L403" s="29">
        <f t="shared" si="151"/>
        <v>0</v>
      </c>
      <c r="M403" s="29">
        <f t="shared" si="151"/>
        <v>0</v>
      </c>
      <c r="N403" s="29">
        <f t="shared" si="151"/>
        <v>3870376</v>
      </c>
      <c r="O403" s="29">
        <f t="shared" si="151"/>
        <v>3870376</v>
      </c>
      <c r="P403" s="29">
        <f>E403+J403</f>
        <v>9336408</v>
      </c>
      <c r="Q403" s="50">
        <f>P403-'[1]Місто'!$P$475</f>
        <v>0</v>
      </c>
    </row>
    <row r="404" spans="1:17" s="3" customFormat="1" ht="39.75" customHeight="1">
      <c r="A404" s="9" t="s">
        <v>440</v>
      </c>
      <c r="B404" s="9"/>
      <c r="C404" s="9"/>
      <c r="D404" s="4" t="s">
        <v>268</v>
      </c>
      <c r="E404" s="26">
        <f>E405+E407+E409+E415</f>
        <v>5434084</v>
      </c>
      <c r="F404" s="26">
        <f aca="true" t="shared" si="152" ref="F404:P404">F405+F407+F409+F415</f>
        <v>5434084</v>
      </c>
      <c r="G404" s="26">
        <f t="shared" si="152"/>
        <v>2581442</v>
      </c>
      <c r="H404" s="26">
        <f t="shared" si="152"/>
        <v>532191</v>
      </c>
      <c r="I404" s="26">
        <f t="shared" si="152"/>
        <v>0</v>
      </c>
      <c r="J404" s="26">
        <f t="shared" si="152"/>
        <v>3902324</v>
      </c>
      <c r="K404" s="26">
        <f t="shared" si="152"/>
        <v>31948</v>
      </c>
      <c r="L404" s="26">
        <f t="shared" si="152"/>
        <v>0</v>
      </c>
      <c r="M404" s="26">
        <f t="shared" si="152"/>
        <v>0</v>
      </c>
      <c r="N404" s="26">
        <f t="shared" si="152"/>
        <v>3870376</v>
      </c>
      <c r="O404" s="26">
        <f t="shared" si="152"/>
        <v>3870376</v>
      </c>
      <c r="P404" s="26">
        <f t="shared" si="152"/>
        <v>9336408</v>
      </c>
      <c r="Q404" s="50"/>
    </row>
    <row r="405" spans="1:17" s="3" customFormat="1" ht="12.75">
      <c r="A405" s="181" t="s">
        <v>92</v>
      </c>
      <c r="B405" s="180" t="s">
        <v>26</v>
      </c>
      <c r="C405" s="180"/>
      <c r="D405" s="188" t="s">
        <v>28</v>
      </c>
      <c r="E405" s="185">
        <f>E406</f>
        <v>4186549</v>
      </c>
      <c r="F405" s="185">
        <f aca="true" t="shared" si="153" ref="F405:P405">F406</f>
        <v>4186549</v>
      </c>
      <c r="G405" s="185">
        <f t="shared" si="153"/>
        <v>2581442</v>
      </c>
      <c r="H405" s="185">
        <f t="shared" si="153"/>
        <v>363820</v>
      </c>
      <c r="I405" s="185">
        <f t="shared" si="153"/>
        <v>0</v>
      </c>
      <c r="J405" s="185">
        <f t="shared" si="153"/>
        <v>58802</v>
      </c>
      <c r="K405" s="185">
        <f t="shared" si="153"/>
        <v>1948</v>
      </c>
      <c r="L405" s="185">
        <f t="shared" si="153"/>
        <v>0</v>
      </c>
      <c r="M405" s="185">
        <f t="shared" si="153"/>
        <v>0</v>
      </c>
      <c r="N405" s="185">
        <f t="shared" si="153"/>
        <v>56854</v>
      </c>
      <c r="O405" s="185">
        <f t="shared" si="153"/>
        <v>56854</v>
      </c>
      <c r="P405" s="185">
        <f t="shared" si="153"/>
        <v>4245351</v>
      </c>
      <c r="Q405" s="50"/>
    </row>
    <row r="406" spans="1:17" s="1" customFormat="1" ht="51">
      <c r="A406" s="8" t="s">
        <v>146</v>
      </c>
      <c r="B406" s="8" t="s">
        <v>155</v>
      </c>
      <c r="C406" s="8" t="s">
        <v>799</v>
      </c>
      <c r="D406" s="68" t="s">
        <v>470</v>
      </c>
      <c r="E406" s="26">
        <f>'[1]Місто'!E477</f>
        <v>4186549</v>
      </c>
      <c r="F406" s="26">
        <f>'[1]Місто'!F477</f>
        <v>4186549</v>
      </c>
      <c r="G406" s="26">
        <f>'[1]Місто'!G477</f>
        <v>2581442</v>
      </c>
      <c r="H406" s="26">
        <f>'[1]Місто'!H477</f>
        <v>363820</v>
      </c>
      <c r="I406" s="26"/>
      <c r="J406" s="26">
        <f>K406+N406</f>
        <v>58802</v>
      </c>
      <c r="K406" s="26">
        <f>'[1]Місто'!K477</f>
        <v>1948</v>
      </c>
      <c r="L406" s="26">
        <f>'[1]Місто'!L477</f>
        <v>0</v>
      </c>
      <c r="M406" s="26">
        <f>'[1]Місто'!M477</f>
        <v>0</v>
      </c>
      <c r="N406" s="26">
        <f>'[1]Місто'!N477</f>
        <v>56854</v>
      </c>
      <c r="O406" s="26">
        <f>'[1]Місто'!O477</f>
        <v>56854</v>
      </c>
      <c r="P406" s="26">
        <f t="shared" si="150"/>
        <v>4245351</v>
      </c>
      <c r="Q406" s="50"/>
    </row>
    <row r="407" spans="1:17" s="1" customFormat="1" ht="12.75">
      <c r="A407" s="180" t="s">
        <v>93</v>
      </c>
      <c r="B407" s="181" t="s">
        <v>14</v>
      </c>
      <c r="C407" s="181"/>
      <c r="D407" s="182" t="s">
        <v>16</v>
      </c>
      <c r="E407" s="185">
        <f>E408</f>
        <v>1012559</v>
      </c>
      <c r="F407" s="185">
        <f aca="true" t="shared" si="154" ref="F407:P407">F408</f>
        <v>1012559</v>
      </c>
      <c r="G407" s="185">
        <f t="shared" si="154"/>
        <v>0</v>
      </c>
      <c r="H407" s="185">
        <f t="shared" si="154"/>
        <v>168371</v>
      </c>
      <c r="I407" s="185">
        <f t="shared" si="154"/>
        <v>0</v>
      </c>
      <c r="J407" s="185">
        <f t="shared" si="154"/>
        <v>579324</v>
      </c>
      <c r="K407" s="185">
        <f t="shared" si="154"/>
        <v>30000</v>
      </c>
      <c r="L407" s="185">
        <f t="shared" si="154"/>
        <v>0</v>
      </c>
      <c r="M407" s="185">
        <f t="shared" si="154"/>
        <v>0</v>
      </c>
      <c r="N407" s="185">
        <f t="shared" si="154"/>
        <v>549324</v>
      </c>
      <c r="O407" s="185">
        <f t="shared" si="154"/>
        <v>549324</v>
      </c>
      <c r="P407" s="185">
        <f t="shared" si="154"/>
        <v>1591883</v>
      </c>
      <c r="Q407" s="50"/>
    </row>
    <row r="408" spans="1:17" s="3" customFormat="1" ht="12.75">
      <c r="A408" s="9" t="s">
        <v>585</v>
      </c>
      <c r="B408" s="9" t="s">
        <v>249</v>
      </c>
      <c r="C408" s="9" t="s">
        <v>832</v>
      </c>
      <c r="D408" s="4" t="s">
        <v>251</v>
      </c>
      <c r="E408" s="26">
        <f>'[1]Місто'!E479</f>
        <v>1012559</v>
      </c>
      <c r="F408" s="26">
        <f>'[1]Місто'!F479</f>
        <v>1012559</v>
      </c>
      <c r="G408" s="26">
        <f>'[1]Місто'!G479</f>
        <v>0</v>
      </c>
      <c r="H408" s="26">
        <f>'[1]Місто'!H479</f>
        <v>168371</v>
      </c>
      <c r="I408" s="26"/>
      <c r="J408" s="26">
        <f>K408+N408</f>
        <v>579324</v>
      </c>
      <c r="K408" s="26">
        <f>'[1]Місто'!K479</f>
        <v>30000</v>
      </c>
      <c r="L408" s="26">
        <f>'[1]Місто'!L479</f>
        <v>0</v>
      </c>
      <c r="M408" s="26">
        <f>'[1]Місто'!M479</f>
        <v>0</v>
      </c>
      <c r="N408" s="26">
        <f>'[1]Місто'!N479</f>
        <v>549324</v>
      </c>
      <c r="O408" s="26">
        <f>'[1]Місто'!O479</f>
        <v>549324</v>
      </c>
      <c r="P408" s="26">
        <f t="shared" si="150"/>
        <v>1591883</v>
      </c>
      <c r="Q408" s="50"/>
    </row>
    <row r="409" spans="1:17" s="3" customFormat="1" ht="12.75">
      <c r="A409" s="173" t="s">
        <v>94</v>
      </c>
      <c r="B409" s="172" t="s">
        <v>854</v>
      </c>
      <c r="C409" s="172"/>
      <c r="D409" s="191" t="s">
        <v>16</v>
      </c>
      <c r="E409" s="187">
        <f>E410</f>
        <v>0</v>
      </c>
      <c r="F409" s="187">
        <f aca="true" t="shared" si="155" ref="F409:P409">F410</f>
        <v>0</v>
      </c>
      <c r="G409" s="187">
        <f t="shared" si="155"/>
        <v>0</v>
      </c>
      <c r="H409" s="187">
        <f t="shared" si="155"/>
        <v>0</v>
      </c>
      <c r="I409" s="187">
        <f t="shared" si="155"/>
        <v>0</v>
      </c>
      <c r="J409" s="187">
        <f t="shared" si="155"/>
        <v>3264198</v>
      </c>
      <c r="K409" s="187">
        <f t="shared" si="155"/>
        <v>0</v>
      </c>
      <c r="L409" s="187">
        <f t="shared" si="155"/>
        <v>0</v>
      </c>
      <c r="M409" s="187">
        <f t="shared" si="155"/>
        <v>0</v>
      </c>
      <c r="N409" s="187">
        <f t="shared" si="155"/>
        <v>3264198</v>
      </c>
      <c r="O409" s="187">
        <f t="shared" si="155"/>
        <v>3264198</v>
      </c>
      <c r="P409" s="187">
        <f t="shared" si="155"/>
        <v>3264198</v>
      </c>
      <c r="Q409" s="50"/>
    </row>
    <row r="410" spans="1:17" s="3" customFormat="1" ht="25.5">
      <c r="A410" s="67" t="s">
        <v>441</v>
      </c>
      <c r="B410" s="37" t="s">
        <v>210</v>
      </c>
      <c r="C410" s="67" t="s">
        <v>801</v>
      </c>
      <c r="D410" s="68" t="s">
        <v>309</v>
      </c>
      <c r="E410" s="36"/>
      <c r="F410" s="36"/>
      <c r="G410" s="36"/>
      <c r="H410" s="36"/>
      <c r="I410" s="36"/>
      <c r="J410" s="36">
        <f>K410+N410</f>
        <v>3264198</v>
      </c>
      <c r="K410" s="36"/>
      <c r="L410" s="36"/>
      <c r="M410" s="36"/>
      <c r="N410" s="36">
        <f>O410</f>
        <v>3264198</v>
      </c>
      <c r="O410" s="36">
        <f>'[1]Місто'!$O$481</f>
        <v>3264198</v>
      </c>
      <c r="P410" s="52">
        <f t="shared" si="150"/>
        <v>3264198</v>
      </c>
      <c r="Q410" s="50"/>
    </row>
    <row r="411" spans="1:17" s="3" customFormat="1" ht="26.25" customHeight="1" hidden="1">
      <c r="A411" s="9" t="s">
        <v>442</v>
      </c>
      <c r="B411" s="9" t="s">
        <v>175</v>
      </c>
      <c r="C411" s="9"/>
      <c r="D411" s="4" t="s">
        <v>310</v>
      </c>
      <c r="E411" s="26">
        <f>'[1]Місто'!E485</f>
        <v>0</v>
      </c>
      <c r="F411" s="26">
        <f>'[1]Місто'!F485</f>
        <v>0</v>
      </c>
      <c r="G411" s="26">
        <f>'[1]Місто'!G485</f>
        <v>0</v>
      </c>
      <c r="H411" s="26">
        <f>'[1]Місто'!H485</f>
        <v>0</v>
      </c>
      <c r="I411" s="26"/>
      <c r="J411" s="36">
        <f>K411+N411</f>
        <v>0</v>
      </c>
      <c r="K411" s="26">
        <f>'[1]Місто'!K485</f>
        <v>0</v>
      </c>
      <c r="L411" s="26">
        <f>'[1]Місто'!L485</f>
        <v>0</v>
      </c>
      <c r="M411" s="26">
        <f>'[1]Місто'!M485</f>
        <v>0</v>
      </c>
      <c r="N411" s="26">
        <f>'[1]Місто'!N485</f>
        <v>0</v>
      </c>
      <c r="O411" s="26">
        <f>'[1]Місто'!O485</f>
        <v>0</v>
      </c>
      <c r="P411" s="52">
        <f t="shared" si="150"/>
        <v>0</v>
      </c>
      <c r="Q411" s="50"/>
    </row>
    <row r="412" spans="1:17" s="3" customFormat="1" ht="26.25" customHeight="1" hidden="1">
      <c r="A412" s="143" t="s">
        <v>703</v>
      </c>
      <c r="B412" s="143" t="s">
        <v>698</v>
      </c>
      <c r="C412" s="143"/>
      <c r="D412" s="155" t="s">
        <v>700</v>
      </c>
      <c r="E412" s="140">
        <f>E413</f>
        <v>0</v>
      </c>
      <c r="F412" s="140">
        <f>F413</f>
        <v>0</v>
      </c>
      <c r="G412" s="140"/>
      <c r="H412" s="140"/>
      <c r="I412" s="140"/>
      <c r="J412" s="148"/>
      <c r="K412" s="140"/>
      <c r="L412" s="140"/>
      <c r="M412" s="140"/>
      <c r="N412" s="140"/>
      <c r="O412" s="140"/>
      <c r="P412" s="147">
        <f t="shared" si="150"/>
        <v>0</v>
      </c>
      <c r="Q412" s="50"/>
    </row>
    <row r="413" spans="1:17" s="3" customFormat="1" ht="12.75" hidden="1">
      <c r="A413" s="78" t="s">
        <v>704</v>
      </c>
      <c r="B413" s="78" t="s">
        <v>698</v>
      </c>
      <c r="C413" s="78"/>
      <c r="D413" s="68" t="s">
        <v>702</v>
      </c>
      <c r="E413" s="26">
        <f>'[1]Місто'!E483</f>
        <v>0</v>
      </c>
      <c r="F413" s="26">
        <f>'[1]Місто'!F483</f>
        <v>0</v>
      </c>
      <c r="G413" s="26"/>
      <c r="H413" s="26"/>
      <c r="I413" s="26"/>
      <c r="J413" s="36"/>
      <c r="K413" s="26"/>
      <c r="L413" s="26"/>
      <c r="M413" s="26"/>
      <c r="N413" s="26"/>
      <c r="O413" s="26"/>
      <c r="P413" s="52">
        <f t="shared" si="150"/>
        <v>0</v>
      </c>
      <c r="Q413" s="50"/>
    </row>
    <row r="414" spans="1:17" s="3" customFormat="1" ht="38.25" hidden="1">
      <c r="A414" s="67" t="s">
        <v>718</v>
      </c>
      <c r="B414" s="37" t="s">
        <v>174</v>
      </c>
      <c r="C414" s="37"/>
      <c r="D414" s="66" t="s">
        <v>150</v>
      </c>
      <c r="E414" s="26">
        <f>'[1]Місто'!E487</f>
        <v>0</v>
      </c>
      <c r="F414" s="26">
        <f>'[1]Місто'!F487</f>
        <v>0</v>
      </c>
      <c r="G414" s="26"/>
      <c r="H414" s="26"/>
      <c r="I414" s="26"/>
      <c r="J414" s="36"/>
      <c r="K414" s="26"/>
      <c r="L414" s="26"/>
      <c r="M414" s="26"/>
      <c r="N414" s="26"/>
      <c r="O414" s="26"/>
      <c r="P414" s="52">
        <f t="shared" si="150"/>
        <v>0</v>
      </c>
      <c r="Q414" s="50"/>
    </row>
    <row r="415" spans="1:17" s="3" customFormat="1" ht="25.5">
      <c r="A415" s="180" t="s">
        <v>95</v>
      </c>
      <c r="B415" s="181" t="s">
        <v>860</v>
      </c>
      <c r="C415" s="181"/>
      <c r="D415" s="197" t="s">
        <v>861</v>
      </c>
      <c r="E415" s="185">
        <f>E416</f>
        <v>234976</v>
      </c>
      <c r="F415" s="185">
        <f aca="true" t="shared" si="156" ref="F415:P415">F416</f>
        <v>234976</v>
      </c>
      <c r="G415" s="185">
        <f t="shared" si="156"/>
        <v>0</v>
      </c>
      <c r="H415" s="185">
        <f t="shared" si="156"/>
        <v>0</v>
      </c>
      <c r="I415" s="185">
        <f t="shared" si="156"/>
        <v>0</v>
      </c>
      <c r="J415" s="185">
        <f t="shared" si="156"/>
        <v>0</v>
      </c>
      <c r="K415" s="185">
        <f t="shared" si="156"/>
        <v>0</v>
      </c>
      <c r="L415" s="185">
        <f t="shared" si="156"/>
        <v>0</v>
      </c>
      <c r="M415" s="185">
        <f t="shared" si="156"/>
        <v>0</v>
      </c>
      <c r="N415" s="185">
        <f t="shared" si="156"/>
        <v>0</v>
      </c>
      <c r="O415" s="185">
        <f t="shared" si="156"/>
        <v>0</v>
      </c>
      <c r="P415" s="185">
        <f t="shared" si="156"/>
        <v>234976</v>
      </c>
      <c r="Q415" s="50"/>
    </row>
    <row r="416" spans="1:17" s="3" customFormat="1" ht="17.25" customHeight="1">
      <c r="A416" s="137" t="s">
        <v>609</v>
      </c>
      <c r="B416" s="137" t="s">
        <v>176</v>
      </c>
      <c r="C416" s="137"/>
      <c r="D416" s="139" t="s">
        <v>597</v>
      </c>
      <c r="E416" s="140">
        <f>SUM(E417:E421)</f>
        <v>234976</v>
      </c>
      <c r="F416" s="140">
        <f>SUM(F417:F421)</f>
        <v>234976</v>
      </c>
      <c r="G416" s="140"/>
      <c r="H416" s="140"/>
      <c r="I416" s="140"/>
      <c r="J416" s="148"/>
      <c r="K416" s="140"/>
      <c r="L416" s="140"/>
      <c r="M416" s="140"/>
      <c r="N416" s="140"/>
      <c r="O416" s="140"/>
      <c r="P416" s="147">
        <f t="shared" si="150"/>
        <v>234976</v>
      </c>
      <c r="Q416" s="50"/>
    </row>
    <row r="417" spans="1:17" s="3" customFormat="1" ht="63.75">
      <c r="A417" s="9" t="s">
        <v>539</v>
      </c>
      <c r="B417" s="9" t="s">
        <v>176</v>
      </c>
      <c r="C417" s="9" t="s">
        <v>802</v>
      </c>
      <c r="D417" s="133" t="s">
        <v>616</v>
      </c>
      <c r="E417" s="26">
        <f>'[1]Місто'!E490</f>
        <v>146508</v>
      </c>
      <c r="F417" s="26">
        <f>'[1]Місто'!F490</f>
        <v>146508</v>
      </c>
      <c r="G417" s="26"/>
      <c r="H417" s="26"/>
      <c r="I417" s="26"/>
      <c r="J417" s="26"/>
      <c r="K417" s="26"/>
      <c r="L417" s="26"/>
      <c r="M417" s="26"/>
      <c r="N417" s="26"/>
      <c r="O417" s="26"/>
      <c r="P417" s="26">
        <f t="shared" si="150"/>
        <v>146508</v>
      </c>
      <c r="Q417" s="50"/>
    </row>
    <row r="418" spans="1:17" s="3" customFormat="1" ht="51">
      <c r="A418" s="9" t="s">
        <v>579</v>
      </c>
      <c r="B418" s="9" t="s">
        <v>176</v>
      </c>
      <c r="C418" s="9" t="s">
        <v>802</v>
      </c>
      <c r="D418" s="62" t="s">
        <v>499</v>
      </c>
      <c r="E418" s="26">
        <f>'[1]Місто'!E492</f>
        <v>20991</v>
      </c>
      <c r="F418" s="26">
        <f>'[1]Місто'!F492</f>
        <v>20991</v>
      </c>
      <c r="G418" s="26"/>
      <c r="H418" s="26"/>
      <c r="I418" s="26"/>
      <c r="J418" s="26"/>
      <c r="K418" s="26"/>
      <c r="L418" s="26"/>
      <c r="M418" s="26"/>
      <c r="N418" s="26"/>
      <c r="O418" s="26"/>
      <c r="P418" s="26">
        <f t="shared" si="150"/>
        <v>20991</v>
      </c>
      <c r="Q418" s="50"/>
    </row>
    <row r="419" spans="1:17" s="3" customFormat="1" ht="51" hidden="1">
      <c r="A419" s="9" t="s">
        <v>626</v>
      </c>
      <c r="B419" s="9" t="s">
        <v>176</v>
      </c>
      <c r="C419" s="9"/>
      <c r="D419" s="62" t="s">
        <v>570</v>
      </c>
      <c r="E419" s="26">
        <f>'[1]Місто'!E491+'[1]Місто'!E496</f>
        <v>0</v>
      </c>
      <c r="F419" s="26">
        <f>'[1]Місто'!F491+'[1]Місто'!F496</f>
        <v>0</v>
      </c>
      <c r="G419" s="26"/>
      <c r="H419" s="26"/>
      <c r="I419" s="26"/>
      <c r="J419" s="26"/>
      <c r="K419" s="26"/>
      <c r="L419" s="26"/>
      <c r="M419" s="26"/>
      <c r="N419" s="26"/>
      <c r="O419" s="26"/>
      <c r="P419" s="26">
        <f t="shared" si="150"/>
        <v>0</v>
      </c>
      <c r="Q419" s="50"/>
    </row>
    <row r="420" spans="1:17" s="3" customFormat="1" ht="38.25">
      <c r="A420" s="9" t="s">
        <v>632</v>
      </c>
      <c r="B420" s="9" t="s">
        <v>176</v>
      </c>
      <c r="C420" s="9" t="s">
        <v>802</v>
      </c>
      <c r="D420" s="62" t="s">
        <v>789</v>
      </c>
      <c r="E420" s="26">
        <f>'[1]Місто'!E493+'[1]Місто'!E495</f>
        <v>51382</v>
      </c>
      <c r="F420" s="26">
        <f>'[1]Місто'!F493+'[1]Місто'!F495</f>
        <v>51382</v>
      </c>
      <c r="G420" s="26"/>
      <c r="H420" s="26"/>
      <c r="I420" s="26"/>
      <c r="J420" s="26"/>
      <c r="K420" s="26"/>
      <c r="L420" s="26"/>
      <c r="M420" s="26"/>
      <c r="N420" s="26"/>
      <c r="O420" s="26"/>
      <c r="P420" s="26">
        <f t="shared" si="150"/>
        <v>51382</v>
      </c>
      <c r="Q420" s="50"/>
    </row>
    <row r="421" spans="1:17" s="3" customFormat="1" ht="51">
      <c r="A421" s="9" t="s">
        <v>656</v>
      </c>
      <c r="B421" s="9" t="s">
        <v>176</v>
      </c>
      <c r="C421" s="9" t="s">
        <v>802</v>
      </c>
      <c r="D421" s="66" t="s">
        <v>485</v>
      </c>
      <c r="E421" s="26">
        <f>'[1]Місто'!E494</f>
        <v>16095</v>
      </c>
      <c r="F421" s="26">
        <f>'[1]Місто'!F494</f>
        <v>16095</v>
      </c>
      <c r="G421" s="26"/>
      <c r="H421" s="26"/>
      <c r="I421" s="26"/>
      <c r="J421" s="26"/>
      <c r="K421" s="26"/>
      <c r="L421" s="26"/>
      <c r="M421" s="26"/>
      <c r="N421" s="26"/>
      <c r="O421" s="26"/>
      <c r="P421" s="26">
        <f t="shared" si="150"/>
        <v>16095</v>
      </c>
      <c r="Q421" s="50"/>
    </row>
    <row r="422" spans="1:17" s="18" customFormat="1" ht="38.25">
      <c r="A422" s="17" t="s">
        <v>443</v>
      </c>
      <c r="B422" s="17" t="s">
        <v>284</v>
      </c>
      <c r="C422" s="17"/>
      <c r="D422" s="19" t="s">
        <v>271</v>
      </c>
      <c r="E422" s="28">
        <f>E423</f>
        <v>6045092</v>
      </c>
      <c r="F422" s="28">
        <f>F423</f>
        <v>6045092</v>
      </c>
      <c r="G422" s="28">
        <f aca="true" t="shared" si="157" ref="G422:O422">G423</f>
        <v>2790155</v>
      </c>
      <c r="H422" s="28">
        <f t="shared" si="157"/>
        <v>459985</v>
      </c>
      <c r="I422" s="28"/>
      <c r="J422" s="28">
        <f t="shared" si="157"/>
        <v>2719840</v>
      </c>
      <c r="K422" s="28">
        <f t="shared" si="157"/>
        <v>143279</v>
      </c>
      <c r="L422" s="28">
        <f t="shared" si="157"/>
        <v>0</v>
      </c>
      <c r="M422" s="28">
        <f t="shared" si="157"/>
        <v>0</v>
      </c>
      <c r="N422" s="28">
        <f t="shared" si="157"/>
        <v>2576561</v>
      </c>
      <c r="O422" s="28">
        <f t="shared" si="157"/>
        <v>2500000</v>
      </c>
      <c r="P422" s="28">
        <f t="shared" si="150"/>
        <v>8764932</v>
      </c>
      <c r="Q422" s="50">
        <f>P422-'[1]Місто'!$P$497</f>
        <v>0</v>
      </c>
    </row>
    <row r="423" spans="1:17" s="3" customFormat="1" ht="38.25">
      <c r="A423" s="9" t="s">
        <v>444</v>
      </c>
      <c r="B423" s="9"/>
      <c r="C423" s="9"/>
      <c r="D423" s="11" t="s">
        <v>271</v>
      </c>
      <c r="E423" s="25">
        <f>E424+E428+E433+E435+E438</f>
        <v>6045092</v>
      </c>
      <c r="F423" s="25">
        <f aca="true" t="shared" si="158" ref="F423:P423">F424+F428+F433+F435+F438</f>
        <v>6045092</v>
      </c>
      <c r="G423" s="25">
        <f t="shared" si="158"/>
        <v>2790155</v>
      </c>
      <c r="H423" s="25">
        <f t="shared" si="158"/>
        <v>459985</v>
      </c>
      <c r="I423" s="25">
        <f t="shared" si="158"/>
        <v>0</v>
      </c>
      <c r="J423" s="25">
        <f t="shared" si="158"/>
        <v>2719840</v>
      </c>
      <c r="K423" s="25">
        <f t="shared" si="158"/>
        <v>143279</v>
      </c>
      <c r="L423" s="25">
        <f t="shared" si="158"/>
        <v>0</v>
      </c>
      <c r="M423" s="25">
        <f t="shared" si="158"/>
        <v>0</v>
      </c>
      <c r="N423" s="25">
        <f t="shared" si="158"/>
        <v>2576561</v>
      </c>
      <c r="O423" s="25">
        <f t="shared" si="158"/>
        <v>2500000</v>
      </c>
      <c r="P423" s="25">
        <f t="shared" si="158"/>
        <v>8764932</v>
      </c>
      <c r="Q423" s="50"/>
    </row>
    <row r="424" spans="1:17" s="3" customFormat="1" ht="12.75">
      <c r="A424" s="181" t="s">
        <v>96</v>
      </c>
      <c r="B424" s="180" t="s">
        <v>26</v>
      </c>
      <c r="C424" s="180"/>
      <c r="D424" s="200" t="s">
        <v>28</v>
      </c>
      <c r="E424" s="203">
        <f>E425</f>
        <v>4653135</v>
      </c>
      <c r="F424" s="203">
        <f aca="true" t="shared" si="159" ref="F424:P424">F425</f>
        <v>4653135</v>
      </c>
      <c r="G424" s="203">
        <f t="shared" si="159"/>
        <v>2790155</v>
      </c>
      <c r="H424" s="203">
        <f t="shared" si="159"/>
        <v>459985</v>
      </c>
      <c r="I424" s="203">
        <f t="shared" si="159"/>
        <v>0</v>
      </c>
      <c r="J424" s="203">
        <f t="shared" si="159"/>
        <v>154190</v>
      </c>
      <c r="K424" s="203">
        <f t="shared" si="159"/>
        <v>77629</v>
      </c>
      <c r="L424" s="203">
        <f t="shared" si="159"/>
        <v>0</v>
      </c>
      <c r="M424" s="203">
        <f t="shared" si="159"/>
        <v>0</v>
      </c>
      <c r="N424" s="203">
        <f t="shared" si="159"/>
        <v>76561</v>
      </c>
      <c r="O424" s="203">
        <f t="shared" si="159"/>
        <v>0</v>
      </c>
      <c r="P424" s="203">
        <f t="shared" si="159"/>
        <v>4807325</v>
      </c>
      <c r="Q424" s="50"/>
    </row>
    <row r="425" spans="1:17" s="5" customFormat="1" ht="51">
      <c r="A425" s="8" t="s">
        <v>147</v>
      </c>
      <c r="B425" s="8" t="s">
        <v>155</v>
      </c>
      <c r="C425" s="8" t="s">
        <v>799</v>
      </c>
      <c r="D425" s="68" t="s">
        <v>470</v>
      </c>
      <c r="E425" s="23">
        <f>'[1]Місто'!E499</f>
        <v>4653135</v>
      </c>
      <c r="F425" s="23">
        <f>'[1]Місто'!F499</f>
        <v>4653135</v>
      </c>
      <c r="G425" s="23">
        <f>'[1]Місто'!G499</f>
        <v>2790155</v>
      </c>
      <c r="H425" s="23">
        <f>'[1]Місто'!H499</f>
        <v>459985</v>
      </c>
      <c r="I425" s="23"/>
      <c r="J425" s="25">
        <f>K425+N425</f>
        <v>154190</v>
      </c>
      <c r="K425" s="23">
        <f>'[1]Місто'!K499</f>
        <v>77629</v>
      </c>
      <c r="L425" s="23">
        <f>'[1]Місто'!L499</f>
        <v>0</v>
      </c>
      <c r="M425" s="23">
        <f>'[1]Місто'!M499</f>
        <v>0</v>
      </c>
      <c r="N425" s="23">
        <f>'[1]Місто'!N499</f>
        <v>76561</v>
      </c>
      <c r="O425" s="23">
        <f>'[1]Місто'!O499</f>
        <v>0</v>
      </c>
      <c r="P425" s="25">
        <f t="shared" si="150"/>
        <v>4807325</v>
      </c>
      <c r="Q425" s="50"/>
    </row>
    <row r="426" spans="1:17" s="5" customFormat="1" ht="25.5" hidden="1">
      <c r="A426" s="129" t="s">
        <v>613</v>
      </c>
      <c r="B426" s="129" t="s">
        <v>168</v>
      </c>
      <c r="C426" s="129"/>
      <c r="D426" s="149" t="s">
        <v>492</v>
      </c>
      <c r="E426" s="23">
        <f>E427</f>
        <v>0</v>
      </c>
      <c r="F426" s="23">
        <f>F427</f>
        <v>0</v>
      </c>
      <c r="G426" s="23"/>
      <c r="H426" s="23"/>
      <c r="I426" s="23"/>
      <c r="J426" s="25">
        <f aca="true" t="shared" si="160" ref="J426:J434">K426+N426</f>
        <v>0</v>
      </c>
      <c r="K426" s="23"/>
      <c r="L426" s="23"/>
      <c r="M426" s="23"/>
      <c r="N426" s="23"/>
      <c r="O426" s="23"/>
      <c r="P426" s="25">
        <f t="shared" si="150"/>
        <v>0</v>
      </c>
      <c r="Q426" s="50"/>
    </row>
    <row r="427" spans="1:17" s="5" customFormat="1" ht="12.75" hidden="1">
      <c r="A427" s="67" t="s">
        <v>563</v>
      </c>
      <c r="B427" s="37" t="s">
        <v>168</v>
      </c>
      <c r="C427" s="37"/>
      <c r="D427" s="4" t="s">
        <v>727</v>
      </c>
      <c r="E427" s="23">
        <f>'[1]Місто'!E501</f>
        <v>0</v>
      </c>
      <c r="F427" s="23">
        <f>'[1]Місто'!F501</f>
        <v>0</v>
      </c>
      <c r="G427" s="23"/>
      <c r="H427" s="23"/>
      <c r="I427" s="23"/>
      <c r="J427" s="25">
        <f t="shared" si="160"/>
        <v>0</v>
      </c>
      <c r="K427" s="23"/>
      <c r="L427" s="23"/>
      <c r="M427" s="23"/>
      <c r="N427" s="23"/>
      <c r="O427" s="23"/>
      <c r="P427" s="25">
        <f t="shared" si="150"/>
        <v>0</v>
      </c>
      <c r="Q427" s="50"/>
    </row>
    <row r="428" spans="1:17" s="5" customFormat="1" ht="12.75">
      <c r="A428" s="180" t="s">
        <v>97</v>
      </c>
      <c r="B428" s="181" t="s">
        <v>14</v>
      </c>
      <c r="C428" s="181"/>
      <c r="D428" s="188" t="s">
        <v>16</v>
      </c>
      <c r="E428" s="190">
        <f>E429</f>
        <v>887316</v>
      </c>
      <c r="F428" s="190">
        <f aca="true" t="shared" si="161" ref="F428:P428">F429</f>
        <v>887316</v>
      </c>
      <c r="G428" s="190">
        <f t="shared" si="161"/>
        <v>0</v>
      </c>
      <c r="H428" s="190">
        <f t="shared" si="161"/>
        <v>0</v>
      </c>
      <c r="I428" s="190">
        <f t="shared" si="161"/>
        <v>0</v>
      </c>
      <c r="J428" s="190">
        <f t="shared" si="161"/>
        <v>0</v>
      </c>
      <c r="K428" s="190">
        <f t="shared" si="161"/>
        <v>0</v>
      </c>
      <c r="L428" s="190">
        <f t="shared" si="161"/>
        <v>0</v>
      </c>
      <c r="M428" s="190">
        <f t="shared" si="161"/>
        <v>0</v>
      </c>
      <c r="N428" s="190">
        <f t="shared" si="161"/>
        <v>0</v>
      </c>
      <c r="O428" s="190">
        <f t="shared" si="161"/>
        <v>0</v>
      </c>
      <c r="P428" s="190">
        <f t="shared" si="161"/>
        <v>887316</v>
      </c>
      <c r="Q428" s="50"/>
    </row>
    <row r="429" spans="1:17" s="3" customFormat="1" ht="12.75">
      <c r="A429" s="9" t="s">
        <v>586</v>
      </c>
      <c r="B429" s="9" t="s">
        <v>249</v>
      </c>
      <c r="C429" s="9" t="s">
        <v>832</v>
      </c>
      <c r="D429" s="4" t="s">
        <v>251</v>
      </c>
      <c r="E429" s="26">
        <f>'[1]Місто'!E503</f>
        <v>887316</v>
      </c>
      <c r="F429" s="26">
        <f>'[1]Місто'!F503</f>
        <v>887316</v>
      </c>
      <c r="G429" s="26">
        <f>'[1]Місто'!G503</f>
        <v>0</v>
      </c>
      <c r="H429" s="26">
        <f>'[1]Місто'!H503</f>
        <v>0</v>
      </c>
      <c r="I429" s="26"/>
      <c r="J429" s="25">
        <f t="shared" si="160"/>
        <v>0</v>
      </c>
      <c r="K429" s="26">
        <f>'[1]Місто'!K503</f>
        <v>0</v>
      </c>
      <c r="L429" s="26">
        <f>'[1]Місто'!L503</f>
        <v>0</v>
      </c>
      <c r="M429" s="26">
        <f>'[1]Місто'!M503</f>
        <v>0</v>
      </c>
      <c r="N429" s="26">
        <f>'[1]Місто'!N503</f>
        <v>0</v>
      </c>
      <c r="O429" s="26">
        <f>'[1]Місто'!O503</f>
        <v>0</v>
      </c>
      <c r="P429" s="25">
        <f t="shared" si="150"/>
        <v>887316</v>
      </c>
      <c r="Q429" s="50"/>
    </row>
    <row r="430" spans="1:17" s="3" customFormat="1" ht="12.75" hidden="1">
      <c r="A430" s="129" t="s">
        <v>643</v>
      </c>
      <c r="B430" s="129" t="s">
        <v>211</v>
      </c>
      <c r="C430" s="129"/>
      <c r="D430" s="142" t="s">
        <v>597</v>
      </c>
      <c r="E430" s="26">
        <f>E431</f>
        <v>0</v>
      </c>
      <c r="F430" s="26">
        <f>F431</f>
        <v>0</v>
      </c>
      <c r="G430" s="26"/>
      <c r="H430" s="26"/>
      <c r="I430" s="26"/>
      <c r="J430" s="25">
        <f t="shared" si="160"/>
        <v>0</v>
      </c>
      <c r="K430" s="26"/>
      <c r="L430" s="26"/>
      <c r="M430" s="26"/>
      <c r="N430" s="26"/>
      <c r="O430" s="26"/>
      <c r="P430" s="25">
        <f t="shared" si="150"/>
        <v>0</v>
      </c>
      <c r="Q430" s="50"/>
    </row>
    <row r="431" spans="1:17" s="3" customFormat="1" ht="63.75" hidden="1">
      <c r="A431" s="67" t="s">
        <v>644</v>
      </c>
      <c r="B431" s="37" t="s">
        <v>211</v>
      </c>
      <c r="C431" s="37"/>
      <c r="D431" s="66" t="s">
        <v>337</v>
      </c>
      <c r="E431" s="26">
        <f>'[1]Місто'!$E$505</f>
        <v>0</v>
      </c>
      <c r="F431" s="26">
        <f>'[1]Місто'!$E$505</f>
        <v>0</v>
      </c>
      <c r="G431" s="26"/>
      <c r="H431" s="26"/>
      <c r="I431" s="26"/>
      <c r="J431" s="25">
        <f t="shared" si="160"/>
        <v>0</v>
      </c>
      <c r="K431" s="26"/>
      <c r="L431" s="26"/>
      <c r="M431" s="26"/>
      <c r="N431" s="26"/>
      <c r="O431" s="26"/>
      <c r="P431" s="25">
        <f t="shared" si="150"/>
        <v>0</v>
      </c>
      <c r="Q431" s="50"/>
    </row>
    <row r="432" spans="1:17" s="3" customFormat="1" ht="38.25" hidden="1">
      <c r="A432" s="67" t="s">
        <v>719</v>
      </c>
      <c r="B432" s="37" t="s">
        <v>174</v>
      </c>
      <c r="C432" s="37"/>
      <c r="D432" s="66" t="s">
        <v>150</v>
      </c>
      <c r="E432" s="26">
        <f>'[1]Місто'!E509</f>
        <v>0</v>
      </c>
      <c r="F432" s="26">
        <f>'[1]Місто'!F509</f>
        <v>0</v>
      </c>
      <c r="G432" s="26"/>
      <c r="H432" s="26"/>
      <c r="I432" s="26"/>
      <c r="J432" s="25">
        <f t="shared" si="160"/>
        <v>0</v>
      </c>
      <c r="K432" s="26"/>
      <c r="L432" s="26"/>
      <c r="M432" s="26"/>
      <c r="N432" s="26"/>
      <c r="O432" s="26"/>
      <c r="P432" s="25">
        <f t="shared" si="150"/>
        <v>0</v>
      </c>
      <c r="Q432" s="50"/>
    </row>
    <row r="433" spans="1:17" s="3" customFormat="1" ht="12.75">
      <c r="A433" s="173" t="s">
        <v>98</v>
      </c>
      <c r="B433" s="173" t="s">
        <v>854</v>
      </c>
      <c r="C433" s="173"/>
      <c r="D433" s="178" t="s">
        <v>856</v>
      </c>
      <c r="E433" s="187">
        <f>E434</f>
        <v>0</v>
      </c>
      <c r="F433" s="187">
        <f aca="true" t="shared" si="162" ref="F433:P433">F434</f>
        <v>0</v>
      </c>
      <c r="G433" s="187">
        <f t="shared" si="162"/>
        <v>0</v>
      </c>
      <c r="H433" s="187">
        <f t="shared" si="162"/>
        <v>0</v>
      </c>
      <c r="I433" s="187">
        <f t="shared" si="162"/>
        <v>0</v>
      </c>
      <c r="J433" s="187">
        <f t="shared" si="162"/>
        <v>2500000</v>
      </c>
      <c r="K433" s="187">
        <f t="shared" si="162"/>
        <v>0</v>
      </c>
      <c r="L433" s="187">
        <f t="shared" si="162"/>
        <v>0</v>
      </c>
      <c r="M433" s="187">
        <f t="shared" si="162"/>
        <v>0</v>
      </c>
      <c r="N433" s="187">
        <f t="shared" si="162"/>
        <v>2500000</v>
      </c>
      <c r="O433" s="187">
        <f t="shared" si="162"/>
        <v>2500000</v>
      </c>
      <c r="P433" s="187">
        <f t="shared" si="162"/>
        <v>2500000</v>
      </c>
      <c r="Q433" s="50"/>
    </row>
    <row r="434" spans="1:17" s="3" customFormat="1" ht="25.5">
      <c r="A434" s="67" t="s">
        <v>788</v>
      </c>
      <c r="B434" s="37" t="s">
        <v>210</v>
      </c>
      <c r="C434" s="67" t="s">
        <v>801</v>
      </c>
      <c r="D434" s="68" t="s">
        <v>309</v>
      </c>
      <c r="E434" s="26"/>
      <c r="F434" s="26"/>
      <c r="G434" s="26"/>
      <c r="H434" s="26"/>
      <c r="I434" s="26"/>
      <c r="J434" s="25">
        <f t="shared" si="160"/>
        <v>2500000</v>
      </c>
      <c r="K434" s="26"/>
      <c r="L434" s="26"/>
      <c r="M434" s="26"/>
      <c r="N434" s="26">
        <f>'[1]Місто'!$N$507</f>
        <v>2500000</v>
      </c>
      <c r="O434" s="26">
        <f>'[1]Місто'!$O$507</f>
        <v>2500000</v>
      </c>
      <c r="P434" s="25">
        <f t="shared" si="150"/>
        <v>2500000</v>
      </c>
      <c r="Q434" s="50"/>
    </row>
    <row r="435" spans="1:17" s="3" customFormat="1" ht="12.75">
      <c r="A435" s="180" t="s">
        <v>99</v>
      </c>
      <c r="B435" s="181" t="s">
        <v>221</v>
      </c>
      <c r="C435" s="181"/>
      <c r="D435" s="182" t="s">
        <v>222</v>
      </c>
      <c r="E435" s="185">
        <f>E436</f>
        <v>0</v>
      </c>
      <c r="F435" s="185">
        <f aca="true" t="shared" si="163" ref="F435:P435">F436</f>
        <v>0</v>
      </c>
      <c r="G435" s="185">
        <f t="shared" si="163"/>
        <v>0</v>
      </c>
      <c r="H435" s="185">
        <f t="shared" si="163"/>
        <v>0</v>
      </c>
      <c r="I435" s="185">
        <f t="shared" si="163"/>
        <v>0</v>
      </c>
      <c r="J435" s="185">
        <f t="shared" si="163"/>
        <v>65650</v>
      </c>
      <c r="K435" s="185">
        <f t="shared" si="163"/>
        <v>65650</v>
      </c>
      <c r="L435" s="185">
        <f t="shared" si="163"/>
        <v>0</v>
      </c>
      <c r="M435" s="185">
        <f t="shared" si="163"/>
        <v>0</v>
      </c>
      <c r="N435" s="185">
        <f t="shared" si="163"/>
        <v>0</v>
      </c>
      <c r="O435" s="185">
        <f t="shared" si="163"/>
        <v>0</v>
      </c>
      <c r="P435" s="185">
        <f t="shared" si="163"/>
        <v>65650</v>
      </c>
      <c r="Q435" s="50"/>
    </row>
    <row r="436" spans="1:17" s="3" customFormat="1" ht="76.5" customHeight="1">
      <c r="A436" s="137" t="s">
        <v>769</v>
      </c>
      <c r="B436" s="137" t="s">
        <v>175</v>
      </c>
      <c r="C436" s="137"/>
      <c r="D436" s="139" t="s">
        <v>614</v>
      </c>
      <c r="E436" s="140"/>
      <c r="F436" s="140"/>
      <c r="G436" s="140"/>
      <c r="H436" s="140"/>
      <c r="I436" s="140"/>
      <c r="J436" s="140">
        <f aca="true" t="shared" si="164" ref="J436:O436">J437</f>
        <v>65650</v>
      </c>
      <c r="K436" s="140">
        <f t="shared" si="164"/>
        <v>65650</v>
      </c>
      <c r="L436" s="140">
        <f t="shared" si="164"/>
        <v>0</v>
      </c>
      <c r="M436" s="140">
        <f t="shared" si="164"/>
        <v>0</v>
      </c>
      <c r="N436" s="140">
        <f t="shared" si="164"/>
        <v>0</v>
      </c>
      <c r="O436" s="140">
        <f t="shared" si="164"/>
        <v>0</v>
      </c>
      <c r="P436" s="141">
        <f t="shared" si="150"/>
        <v>65650</v>
      </c>
      <c r="Q436" s="50"/>
    </row>
    <row r="437" spans="1:17" s="3" customFormat="1" ht="25.5">
      <c r="A437" s="9" t="s">
        <v>770</v>
      </c>
      <c r="B437" s="9" t="s">
        <v>175</v>
      </c>
      <c r="C437" s="9" t="s">
        <v>802</v>
      </c>
      <c r="D437" s="66" t="s">
        <v>310</v>
      </c>
      <c r="E437" s="26">
        <f>'[1]Місто'!E511</f>
        <v>0</v>
      </c>
      <c r="F437" s="26">
        <f>'[1]Місто'!F511</f>
        <v>0</v>
      </c>
      <c r="G437" s="26">
        <f>'[1]Місто'!G511</f>
        <v>0</v>
      </c>
      <c r="H437" s="26">
        <f>'[1]Місто'!H511</f>
        <v>0</v>
      </c>
      <c r="I437" s="26"/>
      <c r="J437" s="26">
        <f>K437+N437</f>
        <v>65650</v>
      </c>
      <c r="K437" s="26">
        <f>'[1]Місто'!K511</f>
        <v>65650</v>
      </c>
      <c r="L437" s="26">
        <f>'[1]Місто'!L511</f>
        <v>0</v>
      </c>
      <c r="M437" s="26">
        <f>'[1]Місто'!M511</f>
        <v>0</v>
      </c>
      <c r="N437" s="26">
        <f>'[1]Місто'!N511</f>
        <v>0</v>
      </c>
      <c r="O437" s="26">
        <f>'[1]Місто'!O511</f>
        <v>0</v>
      </c>
      <c r="P437" s="25">
        <f t="shared" si="150"/>
        <v>65650</v>
      </c>
      <c r="Q437" s="50"/>
    </row>
    <row r="438" spans="1:17" s="3" customFormat="1" ht="25.5">
      <c r="A438" s="180" t="s">
        <v>100</v>
      </c>
      <c r="B438" s="180" t="s">
        <v>860</v>
      </c>
      <c r="C438" s="180"/>
      <c r="D438" s="197" t="s">
        <v>861</v>
      </c>
      <c r="E438" s="185">
        <f>E439</f>
        <v>504641</v>
      </c>
      <c r="F438" s="185">
        <f aca="true" t="shared" si="165" ref="F438:P438">F439</f>
        <v>504641</v>
      </c>
      <c r="G438" s="185">
        <f t="shared" si="165"/>
        <v>0</v>
      </c>
      <c r="H438" s="185">
        <f t="shared" si="165"/>
        <v>0</v>
      </c>
      <c r="I438" s="185">
        <f t="shared" si="165"/>
        <v>0</v>
      </c>
      <c r="J438" s="185">
        <f t="shared" si="165"/>
        <v>0</v>
      </c>
      <c r="K438" s="185">
        <f t="shared" si="165"/>
        <v>0</v>
      </c>
      <c r="L438" s="185">
        <f t="shared" si="165"/>
        <v>0</v>
      </c>
      <c r="M438" s="185">
        <f t="shared" si="165"/>
        <v>0</v>
      </c>
      <c r="N438" s="185">
        <f t="shared" si="165"/>
        <v>0</v>
      </c>
      <c r="O438" s="185">
        <f t="shared" si="165"/>
        <v>0</v>
      </c>
      <c r="P438" s="185">
        <f t="shared" si="165"/>
        <v>504641</v>
      </c>
      <c r="Q438" s="50"/>
    </row>
    <row r="439" spans="1:17" s="3" customFormat="1" ht="12.75">
      <c r="A439" s="137" t="s">
        <v>610</v>
      </c>
      <c r="B439" s="137" t="s">
        <v>176</v>
      </c>
      <c r="C439" s="137"/>
      <c r="D439" s="145" t="s">
        <v>597</v>
      </c>
      <c r="E439" s="140">
        <f>SUM(E440:E444)</f>
        <v>504641</v>
      </c>
      <c r="F439" s="140">
        <f>SUM(F440:F444)</f>
        <v>504641</v>
      </c>
      <c r="G439" s="140"/>
      <c r="H439" s="140"/>
      <c r="I439" s="140"/>
      <c r="J439" s="140"/>
      <c r="K439" s="140"/>
      <c r="L439" s="140"/>
      <c r="M439" s="140"/>
      <c r="N439" s="140"/>
      <c r="O439" s="140"/>
      <c r="P439" s="141">
        <f t="shared" si="150"/>
        <v>504641</v>
      </c>
      <c r="Q439" s="50"/>
    </row>
    <row r="440" spans="1:17" s="3" customFormat="1" ht="63.75">
      <c r="A440" s="9" t="s">
        <v>540</v>
      </c>
      <c r="B440" s="9" t="s">
        <v>176</v>
      </c>
      <c r="C440" s="9" t="s">
        <v>802</v>
      </c>
      <c r="D440" s="133" t="s">
        <v>616</v>
      </c>
      <c r="E440" s="26">
        <f>'[1]Місто'!E514</f>
        <v>321370</v>
      </c>
      <c r="F440" s="26">
        <f>'[1]Місто'!F514</f>
        <v>321370</v>
      </c>
      <c r="G440" s="26"/>
      <c r="H440" s="26"/>
      <c r="I440" s="26"/>
      <c r="J440" s="26"/>
      <c r="K440" s="26"/>
      <c r="L440" s="26"/>
      <c r="M440" s="26"/>
      <c r="N440" s="26"/>
      <c r="O440" s="26"/>
      <c r="P440" s="25">
        <f>E440+J440</f>
        <v>321370</v>
      </c>
      <c r="Q440" s="50"/>
    </row>
    <row r="441" spans="1:17" s="3" customFormat="1" ht="66.75" customHeight="1">
      <c r="A441" s="9" t="s">
        <v>623</v>
      </c>
      <c r="B441" s="9" t="s">
        <v>176</v>
      </c>
      <c r="C441" s="9" t="s">
        <v>802</v>
      </c>
      <c r="D441" s="62" t="s">
        <v>570</v>
      </c>
      <c r="E441" s="26">
        <f>'[1]Місто'!E515+'[1]Місто'!E521+'[1]Місто'!E517</f>
        <v>3384</v>
      </c>
      <c r="F441" s="26">
        <f>'[1]Місто'!F515+'[1]Місто'!F521+'[1]Місто'!F517</f>
        <v>3384</v>
      </c>
      <c r="G441" s="26"/>
      <c r="H441" s="26"/>
      <c r="I441" s="26"/>
      <c r="J441" s="26"/>
      <c r="K441" s="26"/>
      <c r="L441" s="26"/>
      <c r="M441" s="26"/>
      <c r="N441" s="26"/>
      <c r="O441" s="26"/>
      <c r="P441" s="25">
        <f>E441+J441</f>
        <v>3384</v>
      </c>
      <c r="Q441" s="50"/>
    </row>
    <row r="442" spans="1:17" s="3" customFormat="1" ht="51">
      <c r="A442" s="9" t="s">
        <v>580</v>
      </c>
      <c r="B442" s="9" t="s">
        <v>176</v>
      </c>
      <c r="C442" s="9" t="s">
        <v>802</v>
      </c>
      <c r="D442" s="62" t="s">
        <v>499</v>
      </c>
      <c r="E442" s="26">
        <f>'[1]Місто'!E516</f>
        <v>62592</v>
      </c>
      <c r="F442" s="26">
        <f>'[1]Місто'!F516</f>
        <v>62592</v>
      </c>
      <c r="G442" s="26"/>
      <c r="H442" s="26"/>
      <c r="I442" s="26"/>
      <c r="J442" s="26"/>
      <c r="K442" s="26"/>
      <c r="L442" s="26"/>
      <c r="M442" s="26"/>
      <c r="N442" s="26"/>
      <c r="O442" s="26"/>
      <c r="P442" s="25">
        <f t="shared" si="150"/>
        <v>62592</v>
      </c>
      <c r="Q442" s="50"/>
    </row>
    <row r="443" spans="1:17" s="3" customFormat="1" ht="38.25">
      <c r="A443" s="9" t="s">
        <v>633</v>
      </c>
      <c r="B443" s="9" t="s">
        <v>176</v>
      </c>
      <c r="C443" s="9" t="s">
        <v>802</v>
      </c>
      <c r="D443" s="62" t="s">
        <v>789</v>
      </c>
      <c r="E443" s="26">
        <f>'[1]Місто'!E518+'[1]Місто'!E520</f>
        <v>96149</v>
      </c>
      <c r="F443" s="26">
        <f>'[1]Місто'!F518+'[1]Місто'!F520</f>
        <v>96149</v>
      </c>
      <c r="G443" s="26"/>
      <c r="H443" s="26"/>
      <c r="I443" s="26"/>
      <c r="J443" s="26"/>
      <c r="K443" s="26"/>
      <c r="L443" s="26"/>
      <c r="M443" s="26"/>
      <c r="N443" s="26"/>
      <c r="O443" s="26"/>
      <c r="P443" s="25">
        <f t="shared" si="150"/>
        <v>96149</v>
      </c>
      <c r="Q443" s="50"/>
    </row>
    <row r="444" spans="1:17" s="3" customFormat="1" ht="51">
      <c r="A444" s="9" t="s">
        <v>657</v>
      </c>
      <c r="B444" s="9" t="s">
        <v>176</v>
      </c>
      <c r="C444" s="9" t="s">
        <v>802</v>
      </c>
      <c r="D444" s="66" t="s">
        <v>485</v>
      </c>
      <c r="E444" s="26">
        <f>'[1]Місто'!E519</f>
        <v>21146</v>
      </c>
      <c r="F444" s="26">
        <f>'[1]Місто'!F519</f>
        <v>21146</v>
      </c>
      <c r="G444" s="26"/>
      <c r="H444" s="26"/>
      <c r="I444" s="26"/>
      <c r="J444" s="26"/>
      <c r="K444" s="26"/>
      <c r="L444" s="26"/>
      <c r="M444" s="26"/>
      <c r="N444" s="26"/>
      <c r="O444" s="26"/>
      <c r="P444" s="25">
        <f t="shared" si="150"/>
        <v>21146</v>
      </c>
      <c r="Q444" s="50"/>
    </row>
    <row r="445" spans="1:17" s="18" customFormat="1" ht="39.75" customHeight="1">
      <c r="A445" s="22" t="s">
        <v>445</v>
      </c>
      <c r="B445" s="22" t="s">
        <v>285</v>
      </c>
      <c r="C445" s="22"/>
      <c r="D445" s="19" t="s">
        <v>269</v>
      </c>
      <c r="E445" s="29">
        <f>E446</f>
        <v>5809982</v>
      </c>
      <c r="F445" s="29">
        <f>F446</f>
        <v>5809982</v>
      </c>
      <c r="G445" s="29">
        <f aca="true" t="shared" si="166" ref="G445:O445">G446</f>
        <v>2717745</v>
      </c>
      <c r="H445" s="29">
        <f t="shared" si="166"/>
        <v>563963</v>
      </c>
      <c r="I445" s="29"/>
      <c r="J445" s="29">
        <f t="shared" si="166"/>
        <v>623087</v>
      </c>
      <c r="K445" s="29">
        <f t="shared" si="166"/>
        <v>135699</v>
      </c>
      <c r="L445" s="29">
        <f t="shared" si="166"/>
        <v>0</v>
      </c>
      <c r="M445" s="29">
        <f t="shared" si="166"/>
        <v>0</v>
      </c>
      <c r="N445" s="29">
        <f t="shared" si="166"/>
        <v>487388</v>
      </c>
      <c r="O445" s="29">
        <f t="shared" si="166"/>
        <v>487388</v>
      </c>
      <c r="P445" s="29">
        <f t="shared" si="150"/>
        <v>6433069</v>
      </c>
      <c r="Q445" s="50">
        <f>P445-'[1]Місто'!$P$522</f>
        <v>0</v>
      </c>
    </row>
    <row r="446" spans="1:17" s="3" customFormat="1" ht="25.5">
      <c r="A446" s="13" t="s">
        <v>446</v>
      </c>
      <c r="B446" s="13"/>
      <c r="C446" s="13"/>
      <c r="D446" s="11" t="s">
        <v>269</v>
      </c>
      <c r="E446" s="26">
        <f>E447+E449+E454+E457+E451</f>
        <v>5809982</v>
      </c>
      <c r="F446" s="26">
        <f aca="true" t="shared" si="167" ref="F446:P446">F447+F449+F454+F457+F451</f>
        <v>5809982</v>
      </c>
      <c r="G446" s="26">
        <f t="shared" si="167"/>
        <v>2717745</v>
      </c>
      <c r="H446" s="26">
        <f t="shared" si="167"/>
        <v>563963</v>
      </c>
      <c r="I446" s="26">
        <f t="shared" si="167"/>
        <v>0</v>
      </c>
      <c r="J446" s="26">
        <f t="shared" si="167"/>
        <v>623087</v>
      </c>
      <c r="K446" s="26">
        <f t="shared" si="167"/>
        <v>135699</v>
      </c>
      <c r="L446" s="26">
        <f t="shared" si="167"/>
        <v>0</v>
      </c>
      <c r="M446" s="26">
        <f t="shared" si="167"/>
        <v>0</v>
      </c>
      <c r="N446" s="26">
        <f t="shared" si="167"/>
        <v>487388</v>
      </c>
      <c r="O446" s="26">
        <f t="shared" si="167"/>
        <v>487388</v>
      </c>
      <c r="P446" s="26">
        <f t="shared" si="167"/>
        <v>6433069</v>
      </c>
      <c r="Q446" s="50"/>
    </row>
    <row r="447" spans="1:17" s="3" customFormat="1" ht="12.75">
      <c r="A447" s="198" t="s">
        <v>101</v>
      </c>
      <c r="B447" s="204" t="s">
        <v>26</v>
      </c>
      <c r="C447" s="204"/>
      <c r="D447" s="200" t="s">
        <v>28</v>
      </c>
      <c r="E447" s="185">
        <f>E448</f>
        <v>4696273</v>
      </c>
      <c r="F447" s="185">
        <f aca="true" t="shared" si="168" ref="F447:P447">F448</f>
        <v>4696273</v>
      </c>
      <c r="G447" s="185">
        <f t="shared" si="168"/>
        <v>2717745</v>
      </c>
      <c r="H447" s="185">
        <f t="shared" si="168"/>
        <v>563088</v>
      </c>
      <c r="I447" s="185">
        <f t="shared" si="168"/>
        <v>0</v>
      </c>
      <c r="J447" s="185">
        <f t="shared" si="168"/>
        <v>69265</v>
      </c>
      <c r="K447" s="185">
        <f t="shared" si="168"/>
        <v>69265</v>
      </c>
      <c r="L447" s="185">
        <f t="shared" si="168"/>
        <v>0</v>
      </c>
      <c r="M447" s="185">
        <f t="shared" si="168"/>
        <v>0</v>
      </c>
      <c r="N447" s="185">
        <f t="shared" si="168"/>
        <v>0</v>
      </c>
      <c r="O447" s="185">
        <f t="shared" si="168"/>
        <v>0</v>
      </c>
      <c r="P447" s="185">
        <f t="shared" si="168"/>
        <v>4765538</v>
      </c>
      <c r="Q447" s="50"/>
    </row>
    <row r="448" spans="1:17" s="5" customFormat="1" ht="51">
      <c r="A448" s="15" t="s">
        <v>148</v>
      </c>
      <c r="B448" s="15" t="s">
        <v>155</v>
      </c>
      <c r="C448" s="15" t="s">
        <v>799</v>
      </c>
      <c r="D448" s="68" t="s">
        <v>470</v>
      </c>
      <c r="E448" s="26">
        <f>'[1]Місто'!E524</f>
        <v>4696273</v>
      </c>
      <c r="F448" s="26">
        <f>'[1]Місто'!F524</f>
        <v>4696273</v>
      </c>
      <c r="G448" s="26">
        <f>'[1]Місто'!G524</f>
        <v>2717745</v>
      </c>
      <c r="H448" s="26">
        <f>'[1]Місто'!H524</f>
        <v>563088</v>
      </c>
      <c r="I448" s="26"/>
      <c r="J448" s="26">
        <f>K448+N448</f>
        <v>69265</v>
      </c>
      <c r="K448" s="26">
        <f>'[1]Місто'!K524</f>
        <v>69265</v>
      </c>
      <c r="L448" s="26">
        <f>'[1]Місто'!L524</f>
        <v>0</v>
      </c>
      <c r="M448" s="26">
        <f>'[1]Місто'!M524</f>
        <v>0</v>
      </c>
      <c r="N448" s="26">
        <f>'[1]Місто'!N524</f>
        <v>0</v>
      </c>
      <c r="O448" s="26">
        <f>'[1]Місто'!O524</f>
        <v>0</v>
      </c>
      <c r="P448" s="26">
        <f t="shared" si="150"/>
        <v>4765538</v>
      </c>
      <c r="Q448" s="50"/>
    </row>
    <row r="449" spans="1:17" s="5" customFormat="1" ht="12.75">
      <c r="A449" s="180" t="s">
        <v>102</v>
      </c>
      <c r="B449" s="198" t="s">
        <v>14</v>
      </c>
      <c r="C449" s="198"/>
      <c r="D449" s="182" t="s">
        <v>16</v>
      </c>
      <c r="E449" s="185">
        <f>E450</f>
        <v>923290</v>
      </c>
      <c r="F449" s="185">
        <f aca="true" t="shared" si="169" ref="F449:P449">F450</f>
        <v>923290</v>
      </c>
      <c r="G449" s="185">
        <f t="shared" si="169"/>
        <v>0</v>
      </c>
      <c r="H449" s="185">
        <f t="shared" si="169"/>
        <v>875</v>
      </c>
      <c r="I449" s="185">
        <f t="shared" si="169"/>
        <v>0</v>
      </c>
      <c r="J449" s="185">
        <f t="shared" si="169"/>
        <v>37398</v>
      </c>
      <c r="K449" s="185">
        <f t="shared" si="169"/>
        <v>0</v>
      </c>
      <c r="L449" s="185">
        <f t="shared" si="169"/>
        <v>0</v>
      </c>
      <c r="M449" s="185">
        <f t="shared" si="169"/>
        <v>0</v>
      </c>
      <c r="N449" s="185">
        <f t="shared" si="169"/>
        <v>37398</v>
      </c>
      <c r="O449" s="185">
        <f t="shared" si="169"/>
        <v>37398</v>
      </c>
      <c r="P449" s="185">
        <f t="shared" si="169"/>
        <v>960688</v>
      </c>
      <c r="Q449" s="50"/>
    </row>
    <row r="450" spans="1:17" s="3" customFormat="1" ht="12.75">
      <c r="A450" s="9" t="s">
        <v>587</v>
      </c>
      <c r="B450" s="9" t="s">
        <v>249</v>
      </c>
      <c r="C450" s="9" t="s">
        <v>832</v>
      </c>
      <c r="D450" s="4" t="s">
        <v>251</v>
      </c>
      <c r="E450" s="26">
        <f>'[1]Місто'!E526</f>
        <v>923290</v>
      </c>
      <c r="F450" s="26">
        <f>'[1]Місто'!F526</f>
        <v>923290</v>
      </c>
      <c r="G450" s="26">
        <f>'[1]Місто'!G526</f>
        <v>0</v>
      </c>
      <c r="H450" s="26">
        <f>'[1]Місто'!H526</f>
        <v>875</v>
      </c>
      <c r="I450" s="26"/>
      <c r="J450" s="26">
        <f>K450+N450</f>
        <v>37398</v>
      </c>
      <c r="K450" s="26">
        <f>'[1]Місто'!K526</f>
        <v>0</v>
      </c>
      <c r="L450" s="26">
        <f>'[1]Місто'!L526</f>
        <v>0</v>
      </c>
      <c r="M450" s="26">
        <f>'[1]Місто'!M526</f>
        <v>0</v>
      </c>
      <c r="N450" s="26">
        <f>'[1]Місто'!N526</f>
        <v>37398</v>
      </c>
      <c r="O450" s="26">
        <f>'[1]Місто'!O526</f>
        <v>37398</v>
      </c>
      <c r="P450" s="26">
        <f t="shared" si="150"/>
        <v>960688</v>
      </c>
      <c r="Q450" s="50"/>
    </row>
    <row r="451" spans="1:17" s="3" customFormat="1" ht="12.75">
      <c r="A451" s="180" t="s">
        <v>105</v>
      </c>
      <c r="B451" s="180" t="s">
        <v>854</v>
      </c>
      <c r="C451" s="180"/>
      <c r="D451" s="188" t="s">
        <v>856</v>
      </c>
      <c r="E451" s="185">
        <f>E452</f>
        <v>0</v>
      </c>
      <c r="F451" s="185">
        <f aca="true" t="shared" si="170" ref="F451:P451">F452</f>
        <v>0</v>
      </c>
      <c r="G451" s="185">
        <f t="shared" si="170"/>
        <v>0</v>
      </c>
      <c r="H451" s="185">
        <f t="shared" si="170"/>
        <v>0</v>
      </c>
      <c r="I451" s="185">
        <f t="shared" si="170"/>
        <v>0</v>
      </c>
      <c r="J451" s="185">
        <f t="shared" si="170"/>
        <v>449990</v>
      </c>
      <c r="K451" s="185">
        <f t="shared" si="170"/>
        <v>0</v>
      </c>
      <c r="L451" s="185">
        <f t="shared" si="170"/>
        <v>0</v>
      </c>
      <c r="M451" s="185">
        <f t="shared" si="170"/>
        <v>0</v>
      </c>
      <c r="N451" s="185">
        <f t="shared" si="170"/>
        <v>449990</v>
      </c>
      <c r="O451" s="185">
        <f t="shared" si="170"/>
        <v>449990</v>
      </c>
      <c r="P451" s="185">
        <f t="shared" si="170"/>
        <v>449990</v>
      </c>
      <c r="Q451" s="50"/>
    </row>
    <row r="452" spans="1:17" s="3" customFormat="1" ht="25.5">
      <c r="A452" s="9" t="s">
        <v>452</v>
      </c>
      <c r="B452" s="9" t="s">
        <v>210</v>
      </c>
      <c r="C452" s="9" t="s">
        <v>801</v>
      </c>
      <c r="D452" s="62" t="s">
        <v>309</v>
      </c>
      <c r="E452" s="26"/>
      <c r="F452" s="26"/>
      <c r="G452" s="26"/>
      <c r="H452" s="26"/>
      <c r="I452" s="26"/>
      <c r="J452" s="26">
        <f>K452+N452</f>
        <v>449990</v>
      </c>
      <c r="K452" s="26"/>
      <c r="L452" s="26"/>
      <c r="M452" s="26"/>
      <c r="N452" s="26">
        <f>'[1]Місто'!N528</f>
        <v>449990</v>
      </c>
      <c r="O452" s="26">
        <f>'[1]Місто'!O528</f>
        <v>449990</v>
      </c>
      <c r="P452" s="26">
        <f t="shared" si="150"/>
        <v>449990</v>
      </c>
      <c r="Q452" s="50"/>
    </row>
    <row r="453" spans="1:17" s="3" customFormat="1" ht="38.25" hidden="1">
      <c r="A453" s="67" t="s">
        <v>720</v>
      </c>
      <c r="B453" s="37" t="s">
        <v>174</v>
      </c>
      <c r="C453" s="37"/>
      <c r="D453" s="66" t="s">
        <v>150</v>
      </c>
      <c r="E453" s="26">
        <f>'[1]Місто'!E530</f>
        <v>0</v>
      </c>
      <c r="F453" s="26">
        <f>'[1]Місто'!F530</f>
        <v>0</v>
      </c>
      <c r="G453" s="26"/>
      <c r="H453" s="26"/>
      <c r="I453" s="26"/>
      <c r="J453" s="26"/>
      <c r="K453" s="26"/>
      <c r="L453" s="26"/>
      <c r="M453" s="26"/>
      <c r="N453" s="26"/>
      <c r="O453" s="26"/>
      <c r="P453" s="26">
        <f t="shared" si="150"/>
        <v>0</v>
      </c>
      <c r="Q453" s="50"/>
    </row>
    <row r="454" spans="1:17" s="3" customFormat="1" ht="12.75">
      <c r="A454" s="180" t="s">
        <v>103</v>
      </c>
      <c r="B454" s="181" t="s">
        <v>221</v>
      </c>
      <c r="C454" s="181"/>
      <c r="D454" s="197" t="s">
        <v>222</v>
      </c>
      <c r="E454" s="185">
        <f>E455</f>
        <v>0</v>
      </c>
      <c r="F454" s="185">
        <f aca="true" t="shared" si="171" ref="F454:P454">F455</f>
        <v>0</v>
      </c>
      <c r="G454" s="185">
        <f t="shared" si="171"/>
        <v>0</v>
      </c>
      <c r="H454" s="185">
        <f t="shared" si="171"/>
        <v>0</v>
      </c>
      <c r="I454" s="185">
        <f t="shared" si="171"/>
        <v>0</v>
      </c>
      <c r="J454" s="185">
        <f t="shared" si="171"/>
        <v>66434</v>
      </c>
      <c r="K454" s="185">
        <f t="shared" si="171"/>
        <v>66434</v>
      </c>
      <c r="L454" s="185">
        <f t="shared" si="171"/>
        <v>0</v>
      </c>
      <c r="M454" s="185">
        <f t="shared" si="171"/>
        <v>0</v>
      </c>
      <c r="N454" s="185">
        <f t="shared" si="171"/>
        <v>0</v>
      </c>
      <c r="O454" s="185">
        <f t="shared" si="171"/>
        <v>0</v>
      </c>
      <c r="P454" s="185">
        <f t="shared" si="171"/>
        <v>66434</v>
      </c>
      <c r="Q454" s="50"/>
    </row>
    <row r="455" spans="1:17" s="3" customFormat="1" ht="76.5" customHeight="1">
      <c r="A455" s="137" t="s">
        <v>771</v>
      </c>
      <c r="B455" s="137" t="s">
        <v>175</v>
      </c>
      <c r="C455" s="137"/>
      <c r="D455" s="152" t="s">
        <v>614</v>
      </c>
      <c r="E455" s="140"/>
      <c r="F455" s="140"/>
      <c r="G455" s="140"/>
      <c r="H455" s="140"/>
      <c r="I455" s="140"/>
      <c r="J455" s="140">
        <f aca="true" t="shared" si="172" ref="J455:O455">J456</f>
        <v>66434</v>
      </c>
      <c r="K455" s="140">
        <f t="shared" si="172"/>
        <v>66434</v>
      </c>
      <c r="L455" s="140">
        <f t="shared" si="172"/>
        <v>0</v>
      </c>
      <c r="M455" s="140">
        <f t="shared" si="172"/>
        <v>0</v>
      </c>
      <c r="N455" s="140">
        <f t="shared" si="172"/>
        <v>0</v>
      </c>
      <c r="O455" s="140">
        <f t="shared" si="172"/>
        <v>0</v>
      </c>
      <c r="P455" s="140">
        <f t="shared" si="150"/>
        <v>66434</v>
      </c>
      <c r="Q455" s="50"/>
    </row>
    <row r="456" spans="1:17" s="3" customFormat="1" ht="25.5">
      <c r="A456" s="9" t="s">
        <v>772</v>
      </c>
      <c r="B456" s="9" t="s">
        <v>175</v>
      </c>
      <c r="C456" s="9" t="s">
        <v>802</v>
      </c>
      <c r="D456" s="66" t="s">
        <v>310</v>
      </c>
      <c r="E456" s="26">
        <f>'[1]Місто'!E532</f>
        <v>0</v>
      </c>
      <c r="F456" s="26">
        <f>'[1]Місто'!F532</f>
        <v>0</v>
      </c>
      <c r="G456" s="26">
        <f>'[1]Місто'!G532</f>
        <v>0</v>
      </c>
      <c r="H456" s="26">
        <f>'[1]Місто'!H532</f>
        <v>0</v>
      </c>
      <c r="I456" s="26"/>
      <c r="J456" s="26">
        <f>K456+N456</f>
        <v>66434</v>
      </c>
      <c r="K456" s="26">
        <f>'[1]Місто'!K532</f>
        <v>66434</v>
      </c>
      <c r="L456" s="26">
        <f>'[1]Місто'!L532</f>
        <v>0</v>
      </c>
      <c r="M456" s="26">
        <f>'[1]Місто'!M532</f>
        <v>0</v>
      </c>
      <c r="N456" s="26">
        <f>'[1]Місто'!N532</f>
        <v>0</v>
      </c>
      <c r="O456" s="26">
        <f>'[1]Місто'!O532</f>
        <v>0</v>
      </c>
      <c r="P456" s="26">
        <f t="shared" si="150"/>
        <v>66434</v>
      </c>
      <c r="Q456" s="50"/>
    </row>
    <row r="457" spans="1:17" s="3" customFormat="1" ht="25.5">
      <c r="A457" s="180" t="s">
        <v>104</v>
      </c>
      <c r="B457" s="180" t="s">
        <v>860</v>
      </c>
      <c r="C457" s="180"/>
      <c r="D457" s="197" t="s">
        <v>861</v>
      </c>
      <c r="E457" s="185">
        <f>E458</f>
        <v>190419</v>
      </c>
      <c r="F457" s="185">
        <f aca="true" t="shared" si="173" ref="F457:P457">F458</f>
        <v>190419</v>
      </c>
      <c r="G457" s="185">
        <f t="shared" si="173"/>
        <v>0</v>
      </c>
      <c r="H457" s="185">
        <f t="shared" si="173"/>
        <v>0</v>
      </c>
      <c r="I457" s="185">
        <f t="shared" si="173"/>
        <v>0</v>
      </c>
      <c r="J457" s="185">
        <f t="shared" si="173"/>
        <v>0</v>
      </c>
      <c r="K457" s="185">
        <f t="shared" si="173"/>
        <v>0</v>
      </c>
      <c r="L457" s="185">
        <f t="shared" si="173"/>
        <v>0</v>
      </c>
      <c r="M457" s="185">
        <f t="shared" si="173"/>
        <v>0</v>
      </c>
      <c r="N457" s="185">
        <f t="shared" si="173"/>
        <v>0</v>
      </c>
      <c r="O457" s="185">
        <f t="shared" si="173"/>
        <v>0</v>
      </c>
      <c r="P457" s="185">
        <f t="shared" si="173"/>
        <v>190419</v>
      </c>
      <c r="Q457" s="50"/>
    </row>
    <row r="458" spans="1:17" s="3" customFormat="1" ht="12.75">
      <c r="A458" s="137" t="s">
        <v>611</v>
      </c>
      <c r="B458" s="137" t="s">
        <v>176</v>
      </c>
      <c r="C458" s="137"/>
      <c r="D458" s="145" t="s">
        <v>597</v>
      </c>
      <c r="E458" s="140">
        <f>SUM(E459:E464)</f>
        <v>190419</v>
      </c>
      <c r="F458" s="140">
        <f>SUM(F459:F464)</f>
        <v>190419</v>
      </c>
      <c r="G458" s="140">
        <f aca="true" t="shared" si="174" ref="G458:N458">G459+G461</f>
        <v>0</v>
      </c>
      <c r="H458" s="140">
        <f t="shared" si="174"/>
        <v>0</v>
      </c>
      <c r="I458" s="140"/>
      <c r="J458" s="140">
        <f t="shared" si="174"/>
        <v>0</v>
      </c>
      <c r="K458" s="140">
        <f t="shared" si="174"/>
        <v>0</v>
      </c>
      <c r="L458" s="140">
        <f t="shared" si="174"/>
        <v>0</v>
      </c>
      <c r="M458" s="140">
        <f t="shared" si="174"/>
        <v>0</v>
      </c>
      <c r="N458" s="140">
        <f t="shared" si="174"/>
        <v>0</v>
      </c>
      <c r="O458" s="140">
        <f>O459+O461</f>
        <v>0</v>
      </c>
      <c r="P458" s="140">
        <f>E458+J458</f>
        <v>190419</v>
      </c>
      <c r="Q458" s="50"/>
    </row>
    <row r="459" spans="1:17" s="3" customFormat="1" ht="63.75">
      <c r="A459" s="9" t="s">
        <v>541</v>
      </c>
      <c r="B459" s="9" t="s">
        <v>176</v>
      </c>
      <c r="C459" s="9" t="s">
        <v>802</v>
      </c>
      <c r="D459" s="133" t="s">
        <v>616</v>
      </c>
      <c r="E459" s="26">
        <f>'[1]Місто'!E535</f>
        <v>94521</v>
      </c>
      <c r="F459" s="26">
        <f>'[1]Місто'!F535</f>
        <v>94521</v>
      </c>
      <c r="G459" s="26"/>
      <c r="H459" s="26"/>
      <c r="I459" s="26"/>
      <c r="J459" s="26"/>
      <c r="K459" s="26"/>
      <c r="L459" s="26"/>
      <c r="M459" s="26"/>
      <c r="N459" s="26"/>
      <c r="O459" s="26"/>
      <c r="P459" s="26">
        <f t="shared" si="150"/>
        <v>94521</v>
      </c>
      <c r="Q459" s="50"/>
    </row>
    <row r="460" spans="1:17" s="3" customFormat="1" ht="38.25" hidden="1">
      <c r="A460" s="74" t="s">
        <v>447</v>
      </c>
      <c r="B460" s="74" t="s">
        <v>176</v>
      </c>
      <c r="C460" s="74"/>
      <c r="D460" s="66" t="s">
        <v>402</v>
      </c>
      <c r="E460" s="76"/>
      <c r="F460" s="76"/>
      <c r="G460" s="76"/>
      <c r="H460" s="76"/>
      <c r="I460" s="76"/>
      <c r="J460" s="76"/>
      <c r="K460" s="76"/>
      <c r="L460" s="76"/>
      <c r="M460" s="76"/>
      <c r="N460" s="76"/>
      <c r="O460" s="76"/>
      <c r="P460" s="26">
        <f t="shared" si="150"/>
        <v>0</v>
      </c>
      <c r="Q460" s="50"/>
    </row>
    <row r="461" spans="1:17" s="3" customFormat="1" ht="51">
      <c r="A461" s="74" t="s">
        <v>581</v>
      </c>
      <c r="B461" s="74" t="s">
        <v>176</v>
      </c>
      <c r="C461" s="74" t="s">
        <v>802</v>
      </c>
      <c r="D461" s="62" t="s">
        <v>499</v>
      </c>
      <c r="E461" s="76">
        <f>'[1]Місто'!E537</f>
        <v>25366</v>
      </c>
      <c r="F461" s="76">
        <f>'[1]Місто'!F537</f>
        <v>25366</v>
      </c>
      <c r="G461" s="76"/>
      <c r="H461" s="76"/>
      <c r="I461" s="76"/>
      <c r="J461" s="76"/>
      <c r="K461" s="76"/>
      <c r="L461" s="76"/>
      <c r="M461" s="76"/>
      <c r="N461" s="76"/>
      <c r="O461" s="76"/>
      <c r="P461" s="76">
        <f aca="true" t="shared" si="175" ref="P461:P480">E461+J461</f>
        <v>25366</v>
      </c>
      <c r="Q461" s="50"/>
    </row>
    <row r="462" spans="1:17" s="3" customFormat="1" ht="38.25">
      <c r="A462" s="9" t="s">
        <v>634</v>
      </c>
      <c r="B462" s="9" t="s">
        <v>176</v>
      </c>
      <c r="C462" s="9" t="s">
        <v>802</v>
      </c>
      <c r="D462" s="62" t="s">
        <v>789</v>
      </c>
      <c r="E462" s="76">
        <f>'[1]Місто'!E539+'[1]Місто'!E541</f>
        <v>50532</v>
      </c>
      <c r="F462" s="76">
        <f>'[1]Місто'!F539+'[1]Місто'!F541</f>
        <v>50532</v>
      </c>
      <c r="G462" s="76"/>
      <c r="H462" s="76"/>
      <c r="I462" s="76"/>
      <c r="J462" s="76"/>
      <c r="K462" s="76"/>
      <c r="L462" s="76"/>
      <c r="M462" s="76"/>
      <c r="N462" s="76"/>
      <c r="O462" s="76"/>
      <c r="P462" s="76">
        <f t="shared" si="175"/>
        <v>50532</v>
      </c>
      <c r="Q462" s="50"/>
    </row>
    <row r="463" spans="1:17" s="3" customFormat="1" ht="51">
      <c r="A463" s="9" t="s">
        <v>658</v>
      </c>
      <c r="B463" s="9" t="s">
        <v>176</v>
      </c>
      <c r="C463" s="9" t="s">
        <v>802</v>
      </c>
      <c r="D463" s="66" t="s">
        <v>485</v>
      </c>
      <c r="E463" s="76">
        <f>'[1]Місто'!E540</f>
        <v>20000</v>
      </c>
      <c r="F463" s="76">
        <f>'[1]Місто'!F540</f>
        <v>20000</v>
      </c>
      <c r="G463" s="76"/>
      <c r="H463" s="76"/>
      <c r="I463" s="76"/>
      <c r="J463" s="76"/>
      <c r="K463" s="76"/>
      <c r="L463" s="76"/>
      <c r="M463" s="76"/>
      <c r="N463" s="76"/>
      <c r="O463" s="76"/>
      <c r="P463" s="76">
        <f>E463+J463</f>
        <v>20000</v>
      </c>
      <c r="Q463" s="50"/>
    </row>
    <row r="464" spans="1:17" s="3" customFormat="1" ht="66" customHeight="1" hidden="1">
      <c r="A464" s="9" t="s">
        <v>660</v>
      </c>
      <c r="B464" s="9" t="s">
        <v>176</v>
      </c>
      <c r="C464" s="9"/>
      <c r="D464" s="6" t="s">
        <v>570</v>
      </c>
      <c r="E464" s="76">
        <f>'[1]Місто'!E542+'[1]Місто'!E538</f>
        <v>0</v>
      </c>
      <c r="F464" s="76">
        <f>'[1]Місто'!F542+'[1]Місто'!F538</f>
        <v>0</v>
      </c>
      <c r="G464" s="76"/>
      <c r="H464" s="76"/>
      <c r="I464" s="76"/>
      <c r="J464" s="76"/>
      <c r="K464" s="76"/>
      <c r="L464" s="76"/>
      <c r="M464" s="76"/>
      <c r="N464" s="76"/>
      <c r="O464" s="76"/>
      <c r="P464" s="76">
        <f>E464+J464</f>
        <v>0</v>
      </c>
      <c r="Q464" s="50"/>
    </row>
    <row r="465" spans="1:17" s="18" customFormat="1" ht="39" customHeight="1">
      <c r="A465" s="22" t="s">
        <v>448</v>
      </c>
      <c r="B465" s="22" t="s">
        <v>286</v>
      </c>
      <c r="C465" s="22"/>
      <c r="D465" s="19" t="s">
        <v>270</v>
      </c>
      <c r="E465" s="29">
        <f>E466</f>
        <v>5621770</v>
      </c>
      <c r="F465" s="29">
        <f>F466</f>
        <v>5621770</v>
      </c>
      <c r="G465" s="29">
        <f aca="true" t="shared" si="176" ref="G465:O465">G466</f>
        <v>2859857</v>
      </c>
      <c r="H465" s="29">
        <f t="shared" si="176"/>
        <v>432932</v>
      </c>
      <c r="I465" s="29"/>
      <c r="J465" s="29">
        <f t="shared" si="176"/>
        <v>576285</v>
      </c>
      <c r="K465" s="29">
        <f t="shared" si="176"/>
        <v>50285</v>
      </c>
      <c r="L465" s="29">
        <f t="shared" si="176"/>
        <v>0</v>
      </c>
      <c r="M465" s="29">
        <f t="shared" si="176"/>
        <v>0</v>
      </c>
      <c r="N465" s="29">
        <f t="shared" si="176"/>
        <v>526000</v>
      </c>
      <c r="O465" s="29">
        <f t="shared" si="176"/>
        <v>526000</v>
      </c>
      <c r="P465" s="29">
        <f t="shared" si="175"/>
        <v>6198055</v>
      </c>
      <c r="Q465" s="50">
        <f>P465-'[1]Місто'!$P$543</f>
        <v>0</v>
      </c>
    </row>
    <row r="466" spans="1:17" s="3" customFormat="1" ht="38.25">
      <c r="A466" s="63" t="s">
        <v>449</v>
      </c>
      <c r="B466" s="63"/>
      <c r="C466" s="63"/>
      <c r="D466" s="64" t="s">
        <v>270</v>
      </c>
      <c r="E466" s="26">
        <f>E467+E469+E471+E475</f>
        <v>5621770</v>
      </c>
      <c r="F466" s="26">
        <f aca="true" t="shared" si="177" ref="F466:P466">F467+F469+F471+F475</f>
        <v>5621770</v>
      </c>
      <c r="G466" s="26">
        <f t="shared" si="177"/>
        <v>2859857</v>
      </c>
      <c r="H466" s="26">
        <f t="shared" si="177"/>
        <v>432932</v>
      </c>
      <c r="I466" s="26">
        <f t="shared" si="177"/>
        <v>0</v>
      </c>
      <c r="J466" s="26">
        <f t="shared" si="177"/>
        <v>576285</v>
      </c>
      <c r="K466" s="26">
        <f t="shared" si="177"/>
        <v>50285</v>
      </c>
      <c r="L466" s="26">
        <f t="shared" si="177"/>
        <v>0</v>
      </c>
      <c r="M466" s="26">
        <f t="shared" si="177"/>
        <v>0</v>
      </c>
      <c r="N466" s="26">
        <f t="shared" si="177"/>
        <v>526000</v>
      </c>
      <c r="O466" s="26">
        <f t="shared" si="177"/>
        <v>526000</v>
      </c>
      <c r="P466" s="26">
        <f t="shared" si="177"/>
        <v>6198055</v>
      </c>
      <c r="Q466" s="50"/>
    </row>
    <row r="467" spans="1:17" s="3" customFormat="1" ht="12.75">
      <c r="A467" s="192" t="s">
        <v>106</v>
      </c>
      <c r="B467" s="193" t="s">
        <v>26</v>
      </c>
      <c r="C467" s="193"/>
      <c r="D467" s="194" t="s">
        <v>28</v>
      </c>
      <c r="E467" s="185">
        <f>E468</f>
        <v>4625893</v>
      </c>
      <c r="F467" s="185">
        <f aca="true" t="shared" si="178" ref="F467:P467">F468</f>
        <v>4625893</v>
      </c>
      <c r="G467" s="185">
        <f t="shared" si="178"/>
        <v>2859857</v>
      </c>
      <c r="H467" s="185">
        <f t="shared" si="178"/>
        <v>432932</v>
      </c>
      <c r="I467" s="185">
        <f t="shared" si="178"/>
        <v>0</v>
      </c>
      <c r="J467" s="185">
        <f t="shared" si="178"/>
        <v>50285</v>
      </c>
      <c r="K467" s="185">
        <f t="shared" si="178"/>
        <v>50285</v>
      </c>
      <c r="L467" s="185">
        <f t="shared" si="178"/>
        <v>0</v>
      </c>
      <c r="M467" s="185">
        <f t="shared" si="178"/>
        <v>0</v>
      </c>
      <c r="N467" s="185">
        <f t="shared" si="178"/>
        <v>0</v>
      </c>
      <c r="O467" s="185">
        <f t="shared" si="178"/>
        <v>0</v>
      </c>
      <c r="P467" s="185">
        <f t="shared" si="178"/>
        <v>4676178</v>
      </c>
      <c r="Q467" s="50"/>
    </row>
    <row r="468" spans="1:17" s="5" customFormat="1" ht="51">
      <c r="A468" s="7" t="s">
        <v>149</v>
      </c>
      <c r="B468" s="7" t="s">
        <v>155</v>
      </c>
      <c r="C468" s="7" t="s">
        <v>799</v>
      </c>
      <c r="D468" s="68" t="s">
        <v>470</v>
      </c>
      <c r="E468" s="24">
        <f>'[1]Місто'!E545</f>
        <v>4625893</v>
      </c>
      <c r="F468" s="24">
        <f>'[1]Місто'!F545</f>
        <v>4625893</v>
      </c>
      <c r="G468" s="24">
        <f>'[1]Місто'!G545</f>
        <v>2859857</v>
      </c>
      <c r="H468" s="24">
        <f>'[1]Місто'!H545</f>
        <v>432932</v>
      </c>
      <c r="I468" s="24"/>
      <c r="J468" s="26">
        <f>K468+N468</f>
        <v>50285</v>
      </c>
      <c r="K468" s="24">
        <f>'[1]Місто'!K545</f>
        <v>50285</v>
      </c>
      <c r="L468" s="24">
        <f>'[1]Місто'!L545</f>
        <v>0</v>
      </c>
      <c r="M468" s="24">
        <f>'[1]Місто'!M545</f>
        <v>0</v>
      </c>
      <c r="N468" s="24">
        <f>'[1]Місто'!N545</f>
        <v>0</v>
      </c>
      <c r="O468" s="24">
        <f>'[1]Місто'!O545</f>
        <v>0</v>
      </c>
      <c r="P468" s="26">
        <f t="shared" si="175"/>
        <v>4676178</v>
      </c>
      <c r="Q468" s="50"/>
    </row>
    <row r="469" spans="1:17" s="5" customFormat="1" ht="12.75">
      <c r="A469" s="180" t="s">
        <v>107</v>
      </c>
      <c r="B469" s="192" t="s">
        <v>14</v>
      </c>
      <c r="C469" s="192"/>
      <c r="D469" s="182" t="s">
        <v>16</v>
      </c>
      <c r="E469" s="183">
        <f>E470</f>
        <v>687883</v>
      </c>
      <c r="F469" s="183">
        <f aca="true" t="shared" si="179" ref="F469:P469">F470</f>
        <v>687883</v>
      </c>
      <c r="G469" s="183">
        <f t="shared" si="179"/>
        <v>0</v>
      </c>
      <c r="H469" s="183">
        <f t="shared" si="179"/>
        <v>0</v>
      </c>
      <c r="I469" s="183">
        <f t="shared" si="179"/>
        <v>0</v>
      </c>
      <c r="J469" s="183">
        <f t="shared" si="179"/>
        <v>0</v>
      </c>
      <c r="K469" s="183">
        <f t="shared" si="179"/>
        <v>0</v>
      </c>
      <c r="L469" s="183">
        <f t="shared" si="179"/>
        <v>0</v>
      </c>
      <c r="M469" s="183">
        <f t="shared" si="179"/>
        <v>0</v>
      </c>
      <c r="N469" s="183">
        <f t="shared" si="179"/>
        <v>0</v>
      </c>
      <c r="O469" s="183">
        <f t="shared" si="179"/>
        <v>0</v>
      </c>
      <c r="P469" s="183">
        <f t="shared" si="179"/>
        <v>687883</v>
      </c>
      <c r="Q469" s="50"/>
    </row>
    <row r="470" spans="1:17" s="3" customFormat="1" ht="12.75">
      <c r="A470" s="9" t="s">
        <v>588</v>
      </c>
      <c r="B470" s="9" t="s">
        <v>249</v>
      </c>
      <c r="C470" s="9" t="s">
        <v>832</v>
      </c>
      <c r="D470" s="4" t="s">
        <v>251</v>
      </c>
      <c r="E470" s="26">
        <f>'[1]Місто'!E547</f>
        <v>687883</v>
      </c>
      <c r="F470" s="26">
        <f>'[1]Місто'!F547</f>
        <v>687883</v>
      </c>
      <c r="G470" s="26">
        <f>'[1]Місто'!G547</f>
        <v>0</v>
      </c>
      <c r="H470" s="26">
        <f>'[1]Місто'!H547</f>
        <v>0</v>
      </c>
      <c r="I470" s="26"/>
      <c r="J470" s="26">
        <f>K470+N470</f>
        <v>0</v>
      </c>
      <c r="K470" s="26">
        <f>'[1]Місто'!K547</f>
        <v>0</v>
      </c>
      <c r="L470" s="26">
        <f>'[1]Місто'!L547</f>
        <v>0</v>
      </c>
      <c r="M470" s="26">
        <f>'[1]Місто'!M547</f>
        <v>0</v>
      </c>
      <c r="N470" s="26">
        <f>'[1]Місто'!N547</f>
        <v>0</v>
      </c>
      <c r="O470" s="26">
        <f>'[1]Місто'!O547</f>
        <v>0</v>
      </c>
      <c r="P470" s="26">
        <f t="shared" si="175"/>
        <v>687883</v>
      </c>
      <c r="Q470" s="50"/>
    </row>
    <row r="471" spans="1:17" s="3" customFormat="1" ht="12.75">
      <c r="A471" s="173" t="s">
        <v>108</v>
      </c>
      <c r="B471" s="172" t="s">
        <v>854</v>
      </c>
      <c r="C471" s="172"/>
      <c r="D471" s="191" t="s">
        <v>856</v>
      </c>
      <c r="E471" s="187">
        <f>E472</f>
        <v>0</v>
      </c>
      <c r="F471" s="187">
        <f aca="true" t="shared" si="180" ref="F471:P471">F472</f>
        <v>0</v>
      </c>
      <c r="G471" s="187">
        <f t="shared" si="180"/>
        <v>0</v>
      </c>
      <c r="H471" s="187">
        <f t="shared" si="180"/>
        <v>0</v>
      </c>
      <c r="I471" s="187">
        <f t="shared" si="180"/>
        <v>0</v>
      </c>
      <c r="J471" s="187">
        <f t="shared" si="180"/>
        <v>526000</v>
      </c>
      <c r="K471" s="187">
        <f t="shared" si="180"/>
        <v>0</v>
      </c>
      <c r="L471" s="187">
        <f t="shared" si="180"/>
        <v>0</v>
      </c>
      <c r="M471" s="187">
        <f t="shared" si="180"/>
        <v>0</v>
      </c>
      <c r="N471" s="187">
        <f t="shared" si="180"/>
        <v>526000</v>
      </c>
      <c r="O471" s="187">
        <f t="shared" si="180"/>
        <v>526000</v>
      </c>
      <c r="P471" s="187">
        <f t="shared" si="180"/>
        <v>526000</v>
      </c>
      <c r="Q471" s="50"/>
    </row>
    <row r="472" spans="1:17" s="3" customFormat="1" ht="25.5">
      <c r="A472" s="67" t="s">
        <v>796</v>
      </c>
      <c r="B472" s="37" t="s">
        <v>210</v>
      </c>
      <c r="C472" s="67" t="s">
        <v>801</v>
      </c>
      <c r="D472" s="68" t="s">
        <v>309</v>
      </c>
      <c r="E472" s="26"/>
      <c r="F472" s="26"/>
      <c r="G472" s="26"/>
      <c r="H472" s="26"/>
      <c r="I472" s="26"/>
      <c r="J472" s="26">
        <f>K472+N472</f>
        <v>526000</v>
      </c>
      <c r="K472" s="26"/>
      <c r="L472" s="26"/>
      <c r="M472" s="26"/>
      <c r="N472" s="26">
        <f>'[1]Місто'!$N$549</f>
        <v>526000</v>
      </c>
      <c r="O472" s="26">
        <f>'[1]Місто'!$O$549</f>
        <v>526000</v>
      </c>
      <c r="P472" s="26">
        <f t="shared" si="175"/>
        <v>526000</v>
      </c>
      <c r="Q472" s="50"/>
    </row>
    <row r="473" spans="1:17" s="3" customFormat="1" ht="25.5" customHeight="1" hidden="1">
      <c r="A473" s="9" t="s">
        <v>450</v>
      </c>
      <c r="B473" s="9" t="s">
        <v>175</v>
      </c>
      <c r="C473" s="9"/>
      <c r="D473" s="101" t="s">
        <v>310</v>
      </c>
      <c r="E473" s="26">
        <f>'[1]Місто'!E551</f>
        <v>0</v>
      </c>
      <c r="F473" s="26">
        <f>'[1]Місто'!F551</f>
        <v>0</v>
      </c>
      <c r="G473" s="26">
        <f>'[1]Місто'!G551</f>
        <v>0</v>
      </c>
      <c r="H473" s="26">
        <f>'[1]Місто'!H551</f>
        <v>0</v>
      </c>
      <c r="I473" s="26"/>
      <c r="J473" s="26">
        <f>K473+N473</f>
        <v>0</v>
      </c>
      <c r="K473" s="26">
        <f>'[1]Місто'!K551</f>
        <v>0</v>
      </c>
      <c r="L473" s="26">
        <f>'[1]Місто'!L551</f>
        <v>0</v>
      </c>
      <c r="M473" s="26">
        <f>'[1]Місто'!M551</f>
        <v>0</v>
      </c>
      <c r="N473" s="26">
        <f>'[1]Місто'!N551</f>
        <v>0</v>
      </c>
      <c r="O473" s="26">
        <f>'[1]Місто'!O551</f>
        <v>0</v>
      </c>
      <c r="P473" s="26">
        <f t="shared" si="175"/>
        <v>0</v>
      </c>
      <c r="Q473" s="50"/>
    </row>
    <row r="474" spans="1:17" s="3" customFormat="1" ht="25.5" customHeight="1" hidden="1">
      <c r="A474" s="67" t="s">
        <v>721</v>
      </c>
      <c r="B474" s="37" t="s">
        <v>174</v>
      </c>
      <c r="C474" s="37"/>
      <c r="D474" s="66" t="s">
        <v>150</v>
      </c>
      <c r="E474" s="26">
        <f>'[1]Місто'!E553</f>
        <v>0</v>
      </c>
      <c r="F474" s="26">
        <f>'[1]Місто'!F553</f>
        <v>0</v>
      </c>
      <c r="G474" s="26"/>
      <c r="H474" s="26"/>
      <c r="I474" s="26"/>
      <c r="J474" s="26"/>
      <c r="K474" s="26"/>
      <c r="L474" s="26"/>
      <c r="M474" s="26"/>
      <c r="N474" s="26"/>
      <c r="O474" s="26"/>
      <c r="P474" s="26">
        <f t="shared" si="175"/>
        <v>0</v>
      </c>
      <c r="Q474" s="50"/>
    </row>
    <row r="475" spans="1:17" s="3" customFormat="1" ht="25.5" customHeight="1">
      <c r="A475" s="180" t="s">
        <v>109</v>
      </c>
      <c r="B475" s="181" t="s">
        <v>860</v>
      </c>
      <c r="C475" s="181"/>
      <c r="D475" s="197" t="s">
        <v>861</v>
      </c>
      <c r="E475" s="185">
        <f>E476</f>
        <v>307994</v>
      </c>
      <c r="F475" s="185">
        <f aca="true" t="shared" si="181" ref="F475:P475">F476</f>
        <v>307994</v>
      </c>
      <c r="G475" s="185">
        <f t="shared" si="181"/>
        <v>0</v>
      </c>
      <c r="H475" s="185">
        <f t="shared" si="181"/>
        <v>0</v>
      </c>
      <c r="I475" s="185">
        <f t="shared" si="181"/>
        <v>0</v>
      </c>
      <c r="J475" s="185">
        <f t="shared" si="181"/>
        <v>0</v>
      </c>
      <c r="K475" s="185">
        <f t="shared" si="181"/>
        <v>0</v>
      </c>
      <c r="L475" s="185">
        <f t="shared" si="181"/>
        <v>0</v>
      </c>
      <c r="M475" s="185">
        <f t="shared" si="181"/>
        <v>0</v>
      </c>
      <c r="N475" s="185">
        <f t="shared" si="181"/>
        <v>0</v>
      </c>
      <c r="O475" s="185">
        <f t="shared" si="181"/>
        <v>0</v>
      </c>
      <c r="P475" s="185">
        <f t="shared" si="181"/>
        <v>307994</v>
      </c>
      <c r="Q475" s="50"/>
    </row>
    <row r="476" spans="1:17" s="3" customFormat="1" ht="17.25" customHeight="1">
      <c r="A476" s="137" t="s">
        <v>612</v>
      </c>
      <c r="B476" s="137" t="s">
        <v>176</v>
      </c>
      <c r="C476" s="137"/>
      <c r="D476" s="145" t="s">
        <v>597</v>
      </c>
      <c r="E476" s="140">
        <f>E477+E478+E479+E481+E482</f>
        <v>307994</v>
      </c>
      <c r="F476" s="140">
        <f>F477+F478+F479+F481+F482</f>
        <v>307994</v>
      </c>
      <c r="G476" s="140"/>
      <c r="H476" s="140"/>
      <c r="I476" s="140"/>
      <c r="J476" s="140"/>
      <c r="K476" s="140"/>
      <c r="L476" s="140"/>
      <c r="M476" s="140"/>
      <c r="N476" s="140"/>
      <c r="O476" s="140"/>
      <c r="P476" s="140">
        <f t="shared" si="175"/>
        <v>307994</v>
      </c>
      <c r="Q476" s="50"/>
    </row>
    <row r="477" spans="1:17" s="3" customFormat="1" ht="63.75">
      <c r="A477" s="9" t="s">
        <v>542</v>
      </c>
      <c r="B477" s="9" t="s">
        <v>176</v>
      </c>
      <c r="C477" s="9" t="s">
        <v>802</v>
      </c>
      <c r="D477" s="133" t="s">
        <v>616</v>
      </c>
      <c r="E477" s="26">
        <f>'[1]Місто'!E556</f>
        <v>132330</v>
      </c>
      <c r="F477" s="26">
        <f>'[1]Місто'!F556</f>
        <v>132330</v>
      </c>
      <c r="G477" s="26"/>
      <c r="H477" s="26"/>
      <c r="I477" s="26"/>
      <c r="J477" s="26"/>
      <c r="K477" s="26"/>
      <c r="L477" s="26"/>
      <c r="M477" s="26"/>
      <c r="N477" s="26"/>
      <c r="O477" s="26"/>
      <c r="P477" s="26">
        <f t="shared" si="175"/>
        <v>132330</v>
      </c>
      <c r="Q477" s="50"/>
    </row>
    <row r="478" spans="1:17" s="3" customFormat="1" ht="51">
      <c r="A478" s="9" t="s">
        <v>582</v>
      </c>
      <c r="B478" s="9" t="s">
        <v>176</v>
      </c>
      <c r="C478" s="9" t="s">
        <v>802</v>
      </c>
      <c r="D478" s="62" t="s">
        <v>499</v>
      </c>
      <c r="E478" s="26">
        <f>'[1]Місто'!E557</f>
        <v>80000</v>
      </c>
      <c r="F478" s="26">
        <f>'[1]Місто'!F557</f>
        <v>80000</v>
      </c>
      <c r="G478" s="26"/>
      <c r="H478" s="26"/>
      <c r="I478" s="26"/>
      <c r="J478" s="26"/>
      <c r="K478" s="26"/>
      <c r="L478" s="26"/>
      <c r="M478" s="26"/>
      <c r="N478" s="26"/>
      <c r="O478" s="26"/>
      <c r="P478" s="26">
        <f t="shared" si="175"/>
        <v>80000</v>
      </c>
      <c r="Q478" s="50"/>
    </row>
    <row r="479" spans="1:17" s="3" customFormat="1" ht="38.25">
      <c r="A479" s="9" t="s">
        <v>651</v>
      </c>
      <c r="B479" s="9" t="s">
        <v>176</v>
      </c>
      <c r="C479" s="9" t="s">
        <v>802</v>
      </c>
      <c r="D479" s="62" t="s">
        <v>789</v>
      </c>
      <c r="E479" s="26">
        <f>'[1]Місто'!E559+'[1]Місто'!E561</f>
        <v>73630</v>
      </c>
      <c r="F479" s="26">
        <f>'[1]Місто'!F559+'[1]Місто'!F561</f>
        <v>73630</v>
      </c>
      <c r="G479" s="26"/>
      <c r="H479" s="26"/>
      <c r="I479" s="26"/>
      <c r="J479" s="26"/>
      <c r="K479" s="26"/>
      <c r="L479" s="26"/>
      <c r="M479" s="26"/>
      <c r="N479" s="26"/>
      <c r="O479" s="26"/>
      <c r="P479" s="26">
        <f t="shared" si="175"/>
        <v>73630</v>
      </c>
      <c r="Q479" s="50"/>
    </row>
    <row r="480" spans="1:17" s="3" customFormat="1" ht="20.25" customHeight="1" hidden="1">
      <c r="A480" s="9" t="s">
        <v>451</v>
      </c>
      <c r="B480" s="9" t="s">
        <v>176</v>
      </c>
      <c r="C480" s="9"/>
      <c r="D480" s="66" t="s">
        <v>399</v>
      </c>
      <c r="E480" s="26"/>
      <c r="F480" s="26"/>
      <c r="G480" s="26"/>
      <c r="H480" s="26"/>
      <c r="I480" s="26"/>
      <c r="J480" s="26">
        <f>K480+N480</f>
        <v>0</v>
      </c>
      <c r="K480" s="26"/>
      <c r="L480" s="26"/>
      <c r="M480" s="26"/>
      <c r="N480" s="26"/>
      <c r="O480" s="26">
        <f>N480</f>
        <v>0</v>
      </c>
      <c r="P480" s="26">
        <f t="shared" si="175"/>
        <v>0</v>
      </c>
      <c r="Q480" s="50"/>
    </row>
    <row r="481" spans="1:17" s="3" customFormat="1" ht="51">
      <c r="A481" s="9" t="s">
        <v>659</v>
      </c>
      <c r="B481" s="9" t="s">
        <v>176</v>
      </c>
      <c r="C481" s="9" t="s">
        <v>802</v>
      </c>
      <c r="D481" s="66" t="s">
        <v>485</v>
      </c>
      <c r="E481" s="26">
        <f>'[1]Місто'!E560</f>
        <v>20000</v>
      </c>
      <c r="F481" s="26">
        <f>'[1]Місто'!F560</f>
        <v>20000</v>
      </c>
      <c r="G481" s="26"/>
      <c r="H481" s="26"/>
      <c r="I481" s="26"/>
      <c r="J481" s="26"/>
      <c r="K481" s="26"/>
      <c r="L481" s="26"/>
      <c r="M481" s="26"/>
      <c r="N481" s="26"/>
      <c r="O481" s="26"/>
      <c r="P481" s="26">
        <f>E481+J481</f>
        <v>20000</v>
      </c>
      <c r="Q481" s="50"/>
    </row>
    <row r="482" spans="1:17" s="3" customFormat="1" ht="66" customHeight="1">
      <c r="A482" s="9" t="s">
        <v>661</v>
      </c>
      <c r="B482" s="9" t="s">
        <v>176</v>
      </c>
      <c r="C482" s="9" t="s">
        <v>802</v>
      </c>
      <c r="D482" s="6" t="s">
        <v>570</v>
      </c>
      <c r="E482" s="26">
        <f>'[1]Місто'!E562+'[1]Місто'!E558</f>
        <v>2034</v>
      </c>
      <c r="F482" s="26">
        <f>'[1]Місто'!F562+'[1]Місто'!F558</f>
        <v>2034</v>
      </c>
      <c r="G482" s="26"/>
      <c r="H482" s="26"/>
      <c r="I482" s="26"/>
      <c r="J482" s="26"/>
      <c r="K482" s="26"/>
      <c r="L482" s="26"/>
      <c r="M482" s="26"/>
      <c r="N482" s="26"/>
      <c r="O482" s="26"/>
      <c r="P482" s="26">
        <f>E482+J482</f>
        <v>2034</v>
      </c>
      <c r="Q482" s="50"/>
    </row>
    <row r="483" spans="1:19" ht="18.75" customHeight="1">
      <c r="A483" s="17"/>
      <c r="B483" s="17"/>
      <c r="C483" s="17"/>
      <c r="D483" s="102" t="s">
        <v>178</v>
      </c>
      <c r="E483" s="29">
        <f aca="true" t="shared" si="182" ref="E483:P483">E11+E346+E366+E385+E403+E422+E445+E465+E172+E34+E79+E105+E166+E310+E243+E196+E176+E285+E250+E269+E260+E329+E339+E317+E264+E207+E194</f>
        <v>3374873253</v>
      </c>
      <c r="F483" s="29">
        <f t="shared" si="182"/>
        <v>3359573253</v>
      </c>
      <c r="G483" s="29">
        <f t="shared" si="182"/>
        <v>1006050477</v>
      </c>
      <c r="H483" s="29">
        <f t="shared" si="182"/>
        <v>269340016</v>
      </c>
      <c r="I483" s="29">
        <f t="shared" si="182"/>
        <v>0</v>
      </c>
      <c r="J483" s="29">
        <f t="shared" si="182"/>
        <v>748216112</v>
      </c>
      <c r="K483" s="29">
        <f t="shared" si="182"/>
        <v>67260028</v>
      </c>
      <c r="L483" s="29">
        <f t="shared" si="182"/>
        <v>16728268</v>
      </c>
      <c r="M483" s="29">
        <f t="shared" si="182"/>
        <v>3702912</v>
      </c>
      <c r="N483" s="29">
        <f t="shared" si="182"/>
        <v>680956084</v>
      </c>
      <c r="O483" s="29">
        <f t="shared" si="182"/>
        <v>648528517</v>
      </c>
      <c r="P483" s="29">
        <f t="shared" si="182"/>
        <v>4123089365</v>
      </c>
      <c r="Q483" s="50">
        <f>P483-'[1]Місто'!$P$563</f>
        <v>0</v>
      </c>
      <c r="S483" s="56"/>
    </row>
    <row r="484" spans="2:16" ht="15">
      <c r="B484" s="91"/>
      <c r="C484" s="91"/>
      <c r="D484" s="92"/>
      <c r="E484" s="93"/>
      <c r="F484" s="93"/>
      <c r="G484" s="93"/>
      <c r="H484" s="93"/>
      <c r="I484" s="93"/>
      <c r="J484" s="93"/>
      <c r="K484" s="93"/>
      <c r="L484" s="93"/>
      <c r="M484" s="93"/>
      <c r="N484" s="93"/>
      <c r="O484" s="93"/>
      <c r="P484" s="94"/>
    </row>
    <row r="485" spans="2:16" ht="12.75" hidden="1">
      <c r="B485" s="95"/>
      <c r="C485" s="95"/>
      <c r="D485" s="96"/>
      <c r="E485" s="97"/>
      <c r="F485" s="97"/>
      <c r="G485" s="98"/>
      <c r="H485" s="98"/>
      <c r="I485" s="98"/>
      <c r="J485" s="98"/>
      <c r="K485" s="98"/>
      <c r="L485" s="98"/>
      <c r="M485" s="98"/>
      <c r="N485" s="98"/>
      <c r="O485" s="98"/>
      <c r="P485" s="5"/>
    </row>
    <row r="486" spans="2:16" ht="12.75">
      <c r="B486" s="99"/>
      <c r="C486" s="99"/>
      <c r="D486" s="5"/>
      <c r="E486" s="5"/>
      <c r="F486" s="5"/>
      <c r="G486" s="5"/>
      <c r="H486" s="5"/>
      <c r="I486" s="5"/>
      <c r="J486" s="5"/>
      <c r="K486" s="5"/>
      <c r="L486" s="5"/>
      <c r="M486" s="5"/>
      <c r="N486" s="5"/>
      <c r="O486" s="5"/>
      <c r="P486" s="5"/>
    </row>
    <row r="487" spans="2:16" ht="26.25" customHeight="1">
      <c r="B487" s="221" t="s">
        <v>454</v>
      </c>
      <c r="C487" s="221"/>
      <c r="D487" s="221"/>
      <c r="E487" s="124"/>
      <c r="F487" s="124"/>
      <c r="G487" s="125"/>
      <c r="H487" s="126"/>
      <c r="I487" s="126"/>
      <c r="J487" s="126"/>
      <c r="K487" s="100"/>
      <c r="L487" s="171" t="s">
        <v>455</v>
      </c>
      <c r="M487" s="100"/>
      <c r="N487" s="100"/>
      <c r="O487" s="100"/>
      <c r="P487" s="100"/>
    </row>
    <row r="488" spans="5:16" ht="12.75">
      <c r="E488" s="56">
        <f>E483-'[1]Місто'!E563</f>
        <v>0</v>
      </c>
      <c r="F488" s="56"/>
      <c r="G488" s="56">
        <f>G483-'[1]Місто'!G563</f>
        <v>0</v>
      </c>
      <c r="H488" s="56">
        <f>H483-'[1]Місто'!H563</f>
        <v>0</v>
      </c>
      <c r="I488" s="56">
        <f>I483-'[1]Місто'!$I$563</f>
        <v>0</v>
      </c>
      <c r="J488" s="56">
        <f>J483-'[1]Місто'!J563</f>
        <v>0</v>
      </c>
      <c r="K488" s="56">
        <f>K483-'[1]Місто'!K563</f>
        <v>0</v>
      </c>
      <c r="L488" s="56">
        <f>L483-'[1]Місто'!L563</f>
        <v>0</v>
      </c>
      <c r="M488" s="56">
        <f>M483-'[1]Місто'!M563</f>
        <v>0</v>
      </c>
      <c r="N488" s="56">
        <f>N483-'[1]Місто'!N563</f>
        <v>0</v>
      </c>
      <c r="O488" s="56">
        <f>O483-'[1]Місто'!O563</f>
        <v>0</v>
      </c>
      <c r="P488" s="56">
        <f>P483-'[1]Місто'!P563</f>
        <v>0</v>
      </c>
    </row>
    <row r="489" spans="2:16" ht="12.75">
      <c r="B489" s="86"/>
      <c r="C489" s="86"/>
      <c r="E489" s="56"/>
      <c r="F489" s="56"/>
      <c r="G489" s="56"/>
      <c r="H489" s="56"/>
      <c r="I489" s="56"/>
      <c r="J489" s="56"/>
      <c r="K489" s="56"/>
      <c r="L489" s="56"/>
      <c r="M489" s="56"/>
      <c r="N489" s="56"/>
      <c r="O489" s="56"/>
      <c r="P489" s="56"/>
    </row>
    <row r="490" spans="2:16" ht="12.75" hidden="1">
      <c r="B490" s="86"/>
      <c r="C490" s="86"/>
      <c r="E490" s="56">
        <f>E483-F483-I483</f>
        <v>15300000</v>
      </c>
      <c r="F490" s="56"/>
      <c r="J490" s="56"/>
      <c r="K490" s="56"/>
      <c r="L490" s="56"/>
      <c r="M490" s="56"/>
      <c r="N490" s="56"/>
      <c r="O490" s="56"/>
      <c r="P490" s="56"/>
    </row>
    <row r="491" spans="2:16" ht="12.75">
      <c r="B491" s="86"/>
      <c r="C491" s="86"/>
      <c r="E491" s="56"/>
      <c r="F491" s="56"/>
      <c r="G491" s="56"/>
      <c r="H491" s="56"/>
      <c r="I491" s="56"/>
      <c r="J491" s="56"/>
      <c r="K491" s="56"/>
      <c r="L491" s="56"/>
      <c r="M491" s="56"/>
      <c r="N491" s="56"/>
      <c r="O491" s="56"/>
      <c r="P491" s="56"/>
    </row>
    <row r="492" spans="5:10" ht="12.75">
      <c r="E492" s="56"/>
      <c r="F492" s="56"/>
      <c r="J492" s="59"/>
    </row>
    <row r="493" spans="5:15" ht="12.75">
      <c r="E493" s="59"/>
      <c r="F493" s="59"/>
      <c r="N493"/>
      <c r="O493" s="56"/>
    </row>
  </sheetData>
  <sheetProtection/>
  <mergeCells count="22">
    <mergeCell ref="O6:P6"/>
    <mergeCell ref="B5:P5"/>
    <mergeCell ref="J7:O7"/>
    <mergeCell ref="J1:K1"/>
    <mergeCell ref="J2:K2"/>
    <mergeCell ref="B4:P4"/>
    <mergeCell ref="P7:P9"/>
    <mergeCell ref="J3:K3"/>
    <mergeCell ref="C7:C9"/>
    <mergeCell ref="K8:K9"/>
    <mergeCell ref="N8:N9"/>
    <mergeCell ref="J8:J9"/>
    <mergeCell ref="B487:D487"/>
    <mergeCell ref="G8:H8"/>
    <mergeCell ref="F8:F9"/>
    <mergeCell ref="I8:I9"/>
    <mergeCell ref="L8:M8"/>
    <mergeCell ref="A7:A9"/>
    <mergeCell ref="B7:B9"/>
    <mergeCell ref="D7:D9"/>
    <mergeCell ref="E8:E9"/>
    <mergeCell ref="E7:I7"/>
  </mergeCells>
  <printOptions/>
  <pageMargins left="0.9055118110236221" right="0.35433070866141736" top="1.28" bottom="0.2755905511811024" header="0.3937007874015748" footer="0.2362204724409449"/>
  <pageSetup fitToHeight="45" fitToWidth="1" horizontalDpi="600" verticalDpi="600" orientation="landscape" paperSize="9" scale="56" r:id="rId1"/>
  <headerFooter alignWithMargins="0">
    <oddHeader>&amp;C&amp;P</oddHeader>
  </headerFooter>
  <rowBreaks count="1" manualBreakCount="1">
    <brk id="3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2015-06-26T11:59:39Z</cp:lastPrinted>
  <dcterms:created xsi:type="dcterms:W3CDTF">2002-01-02T08:54:19Z</dcterms:created>
  <dcterms:modified xsi:type="dcterms:W3CDTF">2015-07-09T08:00:37Z</dcterms:modified>
  <cp:category/>
  <cp:version/>
  <cp:contentType/>
  <cp:contentStatus/>
</cp:coreProperties>
</file>