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'Місто'!$A$1:$O$376</definedName>
  </definedNames>
  <calcPr fullCalcOnLoad="1"/>
</workbook>
</file>

<file path=xl/sharedStrings.xml><?xml version="1.0" encoding="utf-8"?>
<sst xmlns="http://schemas.openxmlformats.org/spreadsheetml/2006/main" count="1032" uniqueCount="677">
  <si>
    <t>Надання пільг багатодітним сім'ям на придбання твердого палива та скрапленого газу</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</si>
  <si>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</si>
  <si>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</si>
  <si>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</si>
  <si>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</si>
  <si>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</si>
  <si>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</si>
  <si>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</si>
  <si>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</si>
  <si>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</si>
  <si>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</si>
  <si>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</si>
  <si>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</si>
  <si>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</si>
  <si>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</si>
  <si>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</si>
  <si>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</si>
  <si>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</si>
  <si>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</si>
  <si>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</si>
  <si>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</si>
  <si>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</si>
  <si>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</si>
  <si>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</si>
  <si>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</si>
  <si>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</si>
  <si>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</si>
  <si>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</si>
  <si>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</si>
  <si>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</si>
  <si>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</si>
  <si>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</si>
  <si>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</si>
  <si>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</si>
  <si>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</si>
  <si>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</si>
  <si>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</si>
  <si>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</si>
  <si>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</si>
  <si>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</si>
  <si>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</si>
  <si>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</si>
  <si>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</si>
  <si>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</si>
  <si>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</si>
  <si>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</si>
  <si>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</si>
  <si>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</si>
  <si>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</si>
  <si>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</si>
  <si>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</si>
  <si>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</si>
  <si>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</si>
  <si>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</si>
  <si>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</si>
  <si>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</si>
  <si>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</si>
  <si>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</si>
  <si>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</si>
  <si>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</si>
  <si>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</si>
  <si>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</si>
  <si>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</si>
  <si>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</si>
  <si>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</si>
  <si>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</si>
  <si>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</si>
  <si>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</si>
  <si>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</si>
  <si>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</si>
  <si>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</si>
  <si>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</si>
  <si>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</si>
  <si>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</si>
  <si>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</si>
  <si>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</si>
  <si>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</si>
  <si>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</si>
  <si>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</si>
  <si>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</si>
  <si>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</si>
  <si>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</si>
  <si>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</si>
  <si>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</si>
  <si>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</si>
  <si>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</si>
  <si>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</si>
  <si>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</si>
  <si>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</si>
  <si>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</si>
  <si>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</si>
  <si>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</si>
  <si>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</si>
  <si>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</si>
  <si>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</si>
  <si>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</si>
  <si>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</si>
  <si>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</si>
  <si>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</si>
  <si>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</si>
  <si>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</si>
  <si>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</si>
  <si>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</si>
  <si>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</si>
  <si>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</si>
  <si>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</si>
  <si>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</si>
  <si>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</si>
  <si>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</si>
  <si>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</si>
  <si>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</si>
  <si>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</si>
  <si>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</si>
  <si>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</si>
  <si>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</si>
  <si>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</si>
  <si>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</si>
  <si>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</si>
  <si>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</si>
  <si>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</si>
  <si>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</si>
  <si>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</si>
  <si>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</si>
  <si>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</si>
  <si>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</si>
  <si>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</si>
  <si>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</si>
  <si>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</si>
  <si>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</si>
  <si>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</si>
  <si>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</si>
  <si>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</si>
  <si>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</si>
  <si>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</si>
  <si>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</si>
  <si>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</si>
  <si>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</si>
  <si>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</si>
  <si>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</si>
  <si>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</si>
  <si>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</si>
  <si>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</si>
  <si>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</si>
  <si>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</si>
  <si>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</si>
  <si>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</si>
  <si>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</si>
  <si>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</si>
  <si>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</si>
  <si>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</si>
  <si>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</si>
  <si>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</si>
  <si>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</si>
  <si>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</si>
  <si>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</si>
  <si>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</si>
  <si>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</si>
  <si>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</si>
  <si>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</si>
  <si>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</si>
  <si>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</si>
  <si>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</si>
  <si>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</si>
  <si>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</si>
  <si>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</si>
  <si>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</si>
  <si>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</si>
  <si>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</si>
  <si>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</si>
  <si>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</si>
  <si>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</si>
  <si>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</si>
  <si>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</si>
  <si>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</si>
  <si>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</si>
  <si>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</si>
  <si>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</si>
  <si>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</si>
  <si>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</si>
  <si>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</si>
  <si>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</si>
  <si>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</si>
  <si>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</si>
  <si>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</si>
  <si>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</si>
  <si>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</si>
  <si>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</si>
  <si>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</si>
  <si>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</si>
  <si>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</si>
  <si>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</si>
  <si>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</si>
  <si>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</si>
  <si>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</si>
  <si>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</si>
  <si>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</si>
  <si>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</si>
  <si>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</si>
  <si>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</si>
  <si>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</si>
  <si>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</si>
  <si>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</si>
  <si>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</si>
  <si>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</si>
  <si>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</si>
  <si>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</si>
  <si>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</si>
  <si>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</si>
  <si>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</si>
  <si>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</si>
  <si>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</si>
  <si>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</si>
  <si>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</si>
  <si>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</si>
  <si>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</si>
  <si>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</si>
  <si>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</si>
  <si>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</si>
  <si>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</si>
  <si>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</si>
  <si>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</si>
  <si>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</si>
  <si>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</si>
  <si>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</si>
  <si>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</si>
  <si>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</si>
  <si>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</si>
  <si>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</si>
  <si>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</si>
  <si>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</si>
  <si>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</si>
  <si>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</si>
  <si>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</si>
  <si>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</si>
  <si>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</si>
  <si>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</si>
  <si>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</si>
  <si>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</si>
  <si>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</si>
  <si>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</si>
  <si>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</si>
  <si>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</si>
  <si>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</si>
  <si>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</si>
  <si>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</si>
  <si>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</si>
  <si>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</si>
  <si>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</si>
  <si>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</si>
  <si>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</si>
  <si>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</si>
  <si>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</si>
  <si>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</si>
  <si>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</si>
  <si>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</si>
  <si>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</si>
  <si>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</si>
  <si>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</si>
  <si>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</si>
  <si>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</si>
  <si>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</si>
  <si>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</si>
  <si>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</si>
  <si>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</si>
  <si>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</si>
  <si>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</si>
  <si>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</si>
  <si>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</si>
  <si>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</si>
  <si>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</si>
  <si>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</si>
  <si>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</si>
  <si>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</si>
  <si>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</si>
  <si>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</si>
  <si>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</si>
  <si>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</si>
  <si>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</si>
  <si>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Інші видатки в сфері житлового господарства</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</si>
  <si>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</si>
  <si>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</si>
  <si>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</si>
  <si>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</si>
  <si>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</si>
  <si>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</si>
  <si>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</si>
  <si>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</si>
  <si>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</si>
  <si>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</si>
  <si>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</si>
  <si>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</si>
  <si>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</si>
  <si>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</si>
  <si>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</si>
  <si>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</si>
  <si>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6518150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</si>
  <si>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</si>
  <si>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</si>
  <si>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</si>
  <si>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</si>
  <si>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</si>
  <si>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</si>
  <si>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</si>
  <si>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</si>
  <si>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</si>
  <si>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</si>
  <si>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</si>
  <si>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</si>
  <si>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</si>
  <si>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</si>
  <si>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Районна адміністрація Запорізької міської ради по Ленінському району</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</si>
  <si>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</si>
  <si>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</si>
  <si>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</si>
  <si>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</si>
  <si>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</si>
  <si>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</si>
  <si>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</si>
  <si>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</si>
  <si>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</si>
  <si>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</si>
  <si>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</si>
  <si>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</si>
  <si>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</si>
  <si>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</si>
  <si>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</si>
  <si>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</si>
  <si>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</si>
  <si>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</si>
  <si>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</si>
  <si>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</si>
  <si>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</si>
  <si>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</si>
  <si>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</si>
  <si>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Р.О.Таран</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</si>
  <si>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</si>
  <si>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</si>
  <si>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</si>
  <si>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</si>
  <si>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</si>
  <si>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</si>
  <si>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</si>
  <si>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</si>
  <si>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</si>
  <si>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</si>
  <si>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</si>
  <si>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</si>
  <si>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</si>
  <si>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</si>
  <si>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</si>
  <si>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</si>
  <si>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</si>
  <si>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</si>
  <si>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</si>
  <si>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</si>
  <si>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</si>
  <si>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</si>
  <si>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</si>
  <si>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</si>
  <si>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</si>
  <si>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</si>
  <si>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</si>
  <si>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</si>
  <si>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</si>
  <si>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</si>
  <si>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</si>
  <si>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</si>
  <si>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</si>
  <si>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</si>
  <si>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</si>
  <si>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</si>
  <si>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Інші видатки на соціальний захист населення</t>
  </si>
  <si>
    <t>4019110</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</si>
  <si>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</si>
  <si>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</si>
  <si>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</si>
  <si>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</si>
  <si>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</si>
  <si>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</si>
  <si>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</si>
  <si>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</si>
  <si>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</si>
  <si>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</si>
  <si>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</si>
  <si>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</si>
  <si>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</si>
  <si>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</si>
  <si>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</si>
  <si>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</si>
  <si>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</si>
  <si>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</si>
  <si>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</si>
  <si>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</si>
  <si>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</si>
  <si>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</si>
  <si>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</si>
  <si>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</si>
  <si>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</si>
  <si>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</si>
  <si>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</si>
  <si>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</si>
  <si>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</si>
  <si>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</si>
  <si>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</si>
  <si>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</si>
  <si>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</si>
  <si>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</si>
  <si>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</si>
  <si>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</si>
  <si>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</si>
  <si>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</si>
  <si>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</si>
  <si>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</si>
  <si>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</si>
  <si>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</si>
  <si>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</si>
  <si>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9119231</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</si>
  <si>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</si>
  <si>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</si>
  <si>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</si>
  <si>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</si>
  <si>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</si>
  <si>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</si>
  <si>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</si>
  <si>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</si>
  <si>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</si>
  <si>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</si>
  <si>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</si>
  <si>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</si>
  <si>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</si>
  <si>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</si>
  <si>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</si>
  <si>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</si>
  <si>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</si>
  <si>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</si>
  <si>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</si>
  <si>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</si>
  <si>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</si>
  <si>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</si>
  <si>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</si>
  <si>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</si>
  <si>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</si>
  <si>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</si>
  <si>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</si>
  <si>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4016021</t>
  </si>
  <si>
    <t>4016060</t>
  </si>
  <si>
    <t>4016650</t>
  </si>
  <si>
    <t>4018602</t>
  </si>
  <si>
    <t>4018606</t>
  </si>
  <si>
    <t>4018603</t>
  </si>
  <si>
    <t>Заходи з інвентаризації, оцінки та оформлення права власності об'єктів нерухомості, утримання та охорона об'єктів комунальної власності</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</si>
  <si>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</si>
  <si>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</si>
  <si>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</si>
  <si>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</si>
  <si>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</si>
  <si>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</si>
  <si>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</si>
  <si>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</si>
  <si>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</si>
  <si>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</si>
  <si>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</si>
  <si>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</si>
  <si>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</si>
  <si>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</si>
  <si>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</si>
  <si>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</si>
  <si>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</si>
  <si>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</si>
  <si>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</si>
  <si>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</si>
  <si>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</si>
  <si>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</si>
  <si>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</si>
  <si>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</si>
  <si>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</si>
  <si>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</si>
  <si>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</si>
  <si>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</si>
  <si>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</si>
  <si>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</si>
  <si>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</si>
  <si>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</si>
  <si>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</si>
  <si>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</si>
  <si>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</si>
  <si>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</si>
  <si>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</si>
  <si>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</si>
  <si>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</si>
  <si>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</si>
  <si>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</si>
  <si>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</si>
  <si>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</si>
  <si>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Цільові фонди, утворені Верховною Радою Автономної Республіки Крим, органами місцевого самоврядування і місцевими органами виконавчої влади</t>
  </si>
  <si>
    <t>9119230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</si>
  <si>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</si>
  <si>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</si>
  <si>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</si>
  <si>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9219230</t>
  </si>
  <si>
    <t>9219231</t>
  </si>
  <si>
    <t>9019231</t>
  </si>
  <si>
    <t>4018605</t>
  </si>
  <si>
    <t>0318603</t>
  </si>
  <si>
    <t>9418605</t>
  </si>
  <si>
    <t>9018605</t>
  </si>
  <si>
    <t>9218605</t>
  </si>
  <si>
    <t>9318605</t>
  </si>
  <si>
    <t>6518602</t>
  </si>
  <si>
    <t>6518600</t>
  </si>
  <si>
    <t>9018608</t>
  </si>
  <si>
    <t>9118608</t>
  </si>
  <si>
    <t>9218608</t>
  </si>
  <si>
    <t>9318608</t>
  </si>
  <si>
    <t>9418608</t>
  </si>
  <si>
    <t>9518608</t>
  </si>
  <si>
    <t>7318602</t>
  </si>
  <si>
    <t>9019230</t>
  </si>
  <si>
    <t>Інші заходи в галузі охорони здоров'я</t>
  </si>
  <si>
    <t>0316322</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</si>
  <si>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</si>
  <si>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</si>
  <si>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</si>
  <si>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</si>
  <si>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</si>
  <si>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</si>
  <si>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</si>
  <si>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</si>
  <si>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</si>
  <si>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</si>
  <si>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</si>
  <si>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</si>
  <si>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</si>
  <si>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</si>
  <si>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</si>
  <si>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</si>
  <si>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</si>
  <si>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</si>
  <si>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</si>
  <si>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</si>
  <si>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</si>
  <si>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</si>
  <si>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</si>
  <si>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</si>
  <si>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</si>
  <si>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</si>
  <si>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</si>
  <si>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</si>
  <si>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100209</t>
  </si>
  <si>
    <t>4016110</t>
  </si>
  <si>
    <t>Заходи, пов'язані з поліпшенням питної води</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</si>
  <si>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</si>
  <si>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</si>
  <si>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</si>
  <si>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</si>
  <si>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</si>
  <si>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</si>
  <si>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</si>
  <si>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</si>
  <si>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</si>
  <si>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</si>
  <si>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</si>
  <si>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</si>
  <si>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</si>
  <si>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</si>
  <si>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</si>
  <si>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</si>
  <si>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</si>
  <si>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</si>
  <si>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</si>
  <si>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</si>
  <si>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4016150</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</si>
  <si>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</si>
  <si>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</si>
  <si>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</si>
  <si>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</si>
  <si>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</si>
  <si>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</si>
  <si>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</si>
  <si>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</si>
  <si>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</si>
  <si>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</si>
  <si>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</si>
  <si>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</si>
  <si>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9317500</t>
  </si>
  <si>
    <t>9317501</t>
  </si>
  <si>
    <t>6516800</t>
  </si>
  <si>
    <t>Інші заходи у сфері автомобільного транспорту</t>
  </si>
  <si>
    <t>6516801</t>
  </si>
  <si>
    <t>Організація пасажирських перевезень до садово-городніх ділянок</t>
  </si>
  <si>
    <t>1519231</t>
  </si>
  <si>
    <t>1519230</t>
  </si>
  <si>
    <t>4013401</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</si>
  <si>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</si>
  <si>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</si>
  <si>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6516060</t>
  </si>
  <si>
    <t>9017810</t>
  </si>
  <si>
    <t>9117810</t>
  </si>
  <si>
    <t>9217810</t>
  </si>
  <si>
    <t>9317810</t>
  </si>
  <si>
    <t>9417810</t>
  </si>
  <si>
    <t>9517810</t>
  </si>
  <si>
    <t>9617810</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</si>
  <si>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</si>
  <si>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</si>
  <si>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</si>
  <si>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</si>
  <si>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</si>
  <si>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</si>
  <si>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</si>
  <si>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</si>
  <si>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</si>
  <si>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</si>
  <si>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</si>
  <si>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</si>
  <si>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</si>
  <si>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</si>
  <si>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(тис.грн.) / грн.</t>
  </si>
  <si>
    <t>РОЗПОДІЛ</t>
  </si>
  <si>
    <t>видатків бюджету міста на 2015 рік у розрізі бюджетних програм</t>
  </si>
  <si>
    <t>в т.ч.за рахунок освітньої субвенції</t>
  </si>
  <si>
    <t>в т.ч.за рахунок медичної субвенції</t>
  </si>
  <si>
    <t>200700</t>
  </si>
  <si>
    <t>Інші природоохоронні заходи</t>
  </si>
  <si>
    <t>250102</t>
  </si>
  <si>
    <t>Резервний фонд</t>
  </si>
  <si>
    <t>7518010</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</si>
  <si>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</si>
  <si>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</si>
  <si>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</si>
  <si>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</si>
  <si>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</si>
  <si>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</si>
  <si>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</si>
  <si>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</si>
  <si>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</si>
  <si>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</si>
  <si>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</si>
  <si>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</si>
  <si>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</si>
  <si>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</si>
  <si>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</si>
  <si>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</si>
  <si>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</si>
  <si>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</si>
  <si>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</si>
  <si>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4017470</t>
  </si>
  <si>
    <t>4017700</t>
  </si>
  <si>
    <t>6017700</t>
  </si>
  <si>
    <t>6517470</t>
  </si>
  <si>
    <t>9419180</t>
  </si>
  <si>
    <t>9419181</t>
  </si>
  <si>
    <t>9519180</t>
  </si>
  <si>
    <t>9519181</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</si>
  <si>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</si>
  <si>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</si>
  <si>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</si>
  <si>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</si>
  <si>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</si>
  <si>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</si>
  <si>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</si>
  <si>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</si>
  <si>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</si>
  <si>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</si>
  <si>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</si>
  <si>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</si>
  <si>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</si>
  <si>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</si>
  <si>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Надання пільг окремим категоріям громадян з оплати послуг зв'язку</t>
  </si>
  <si>
    <t>9416310</t>
  </si>
  <si>
    <t>Підтримка призову на військову строкову службу та заходи з мобілізації</t>
  </si>
  <si>
    <t>1017701</t>
  </si>
  <si>
    <t>4017701</t>
  </si>
  <si>
    <t>6017701</t>
  </si>
  <si>
    <t>Заходи з екологічної безпеки міста</t>
  </si>
  <si>
    <t>7618010</t>
  </si>
  <si>
    <t>15.01.2015 №34</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</si>
</sst>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b/>
      <u val="single"/>
      <sz val="2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83"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0" fontId="6" fillId="0" borderId="10" xfId="0" applyFont="1" applyBorder="1" applyAlignment="1">
      <alignment horizontal="left" wrapText="1"/>
    </xf>
    <xf numFmtId="1" fontId="32" fillId="0" borderId="10" xfId="0" applyNumberFormat="1" applyFont="1" applyBorder="1" applyAlignment="1">
      <alignment horizontal="right"/>
    </xf>
    <xf numFmtId="1" fontId="1" fillId="0" borderId="10" xfId="0" applyNumberFormat="1" applyFont="1" applyBorder="1" applyAlignment="1">
      <alignment horizontal="right"/>
    </xf>
    <xf numFmtId="49" fontId="11" fillId="0" borderId="10" xfId="0" applyNumberFormat="1" applyFont="1" applyFill="1" applyBorder="1" applyAlignment="1">
      <alignment horizontal="center"/>
    </xf>
    <xf numFmtId="0" fontId="11" fillId="0" borderId="10" xfId="0" applyFont="1" applyFill="1" applyBorder="1" applyAlignment="1">
      <alignment vertical="top"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0" fontId="13" fillId="0" borderId="0" xfId="0" applyFont="1" applyAlignment="1">
      <alignment horizontal="lef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12" xfId="0" applyFont="1" applyBorder="1" applyAlignment="1">
      <alignment horizontal="left" wrapText="1"/>
    </xf>
    <xf numFmtId="0" fontId="14" fillId="0" borderId="17"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center" vertical="center"/>
    </xf>
    <xf numFmtId="0" fontId="0" fillId="0" borderId="21" xfId="0" applyFont="1" applyBorder="1" applyAlignment="1">
      <alignment horizontal="center" vertical="center"/>
    </xf>
    <xf numFmtId="0" fontId="0" fillId="0" borderId="11" xfId="0" applyFill="1" applyBorder="1" applyAlignment="1">
      <alignment horizontal="center"/>
    </xf>
    <xf numFmtId="0" fontId="0" fillId="0" borderId="11" xfId="0" applyFont="1" applyFill="1" applyBorder="1" applyAlignment="1">
      <alignment horizont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F11">
            <v>19653369</v>
          </cell>
          <cell r="P11">
            <v>22952625</v>
          </cell>
        </row>
        <row r="13">
          <cell r="E13">
            <v>14254462</v>
          </cell>
          <cell r="F13">
            <v>14254462</v>
          </cell>
          <cell r="G13">
            <v>7451832</v>
          </cell>
          <cell r="H13">
            <v>1260997</v>
          </cell>
          <cell r="K13">
            <v>50411</v>
          </cell>
          <cell r="N13">
            <v>3148845</v>
          </cell>
          <cell r="O13">
            <v>3148845</v>
          </cell>
          <cell r="P13">
            <v>17453718</v>
          </cell>
        </row>
        <row r="15">
          <cell r="E15">
            <v>606132</v>
          </cell>
          <cell r="F15">
            <v>606132</v>
          </cell>
          <cell r="N15">
            <v>0</v>
          </cell>
          <cell r="P15">
            <v>606132</v>
          </cell>
        </row>
        <row r="17">
          <cell r="E17">
            <v>0</v>
          </cell>
          <cell r="N17">
            <v>0</v>
          </cell>
          <cell r="P17">
            <v>0</v>
          </cell>
        </row>
        <row r="19">
          <cell r="N19">
            <v>0</v>
          </cell>
        </row>
        <row r="23">
          <cell r="P23">
            <v>0</v>
          </cell>
        </row>
        <row r="24">
          <cell r="P24">
            <v>100000</v>
          </cell>
        </row>
        <row r="25">
          <cell r="E25">
            <v>0</v>
          </cell>
          <cell r="K25">
            <v>100000</v>
          </cell>
        </row>
        <row r="27">
          <cell r="E27">
            <v>0</v>
          </cell>
        </row>
        <row r="30">
          <cell r="E30">
            <v>0</v>
          </cell>
        </row>
        <row r="31">
          <cell r="E31">
            <v>0</v>
          </cell>
        </row>
        <row r="32">
          <cell r="E32">
            <v>224604</v>
          </cell>
          <cell r="F32">
            <v>224604</v>
          </cell>
          <cell r="N32">
            <v>0</v>
          </cell>
        </row>
        <row r="33">
          <cell r="E33">
            <v>306507</v>
          </cell>
          <cell r="F33">
            <v>306507</v>
          </cell>
          <cell r="J33">
            <v>0</v>
          </cell>
          <cell r="P33">
            <v>306507</v>
          </cell>
        </row>
        <row r="34">
          <cell r="E34">
            <v>4221887</v>
          </cell>
          <cell r="F34">
            <v>4221887</v>
          </cell>
          <cell r="G34">
            <v>1821020</v>
          </cell>
          <cell r="H34">
            <v>109037</v>
          </cell>
        </row>
        <row r="35">
          <cell r="E35">
            <v>39777</v>
          </cell>
          <cell r="F35">
            <v>39777</v>
          </cell>
        </row>
        <row r="36">
          <cell r="P36">
            <v>1033673514</v>
          </cell>
        </row>
        <row r="38">
          <cell r="E38">
            <v>5510416</v>
          </cell>
          <cell r="F38">
            <v>5510416</v>
          </cell>
          <cell r="G38">
            <v>3665058</v>
          </cell>
          <cell r="H38">
            <v>375668</v>
          </cell>
          <cell r="N38">
            <v>0</v>
          </cell>
        </row>
        <row r="40">
          <cell r="E40">
            <v>264243686</v>
          </cell>
          <cell r="F40">
            <v>264243686</v>
          </cell>
          <cell r="G40">
            <v>132214909</v>
          </cell>
          <cell r="H40">
            <v>58106571</v>
          </cell>
          <cell r="J40">
            <v>26556753</v>
          </cell>
          <cell r="K40">
            <v>22313162</v>
          </cell>
          <cell r="L40">
            <v>136447</v>
          </cell>
          <cell r="M40">
            <v>17808</v>
          </cell>
          <cell r="N40">
            <v>4243591</v>
          </cell>
          <cell r="O40">
            <v>4243591</v>
          </cell>
        </row>
        <row r="42">
          <cell r="E42">
            <v>564392609</v>
          </cell>
          <cell r="F42">
            <v>564392609</v>
          </cell>
          <cell r="G42">
            <v>310357528</v>
          </cell>
          <cell r="H42">
            <v>104027067</v>
          </cell>
          <cell r="J42">
            <v>19914775</v>
          </cell>
          <cell r="K42">
            <v>15150433</v>
          </cell>
          <cell r="L42">
            <v>5532491</v>
          </cell>
          <cell r="M42">
            <v>286891</v>
          </cell>
          <cell r="N42">
            <v>4764342</v>
          </cell>
          <cell r="O42">
            <v>4585140</v>
          </cell>
        </row>
        <row r="44">
          <cell r="E44">
            <v>442813797</v>
          </cell>
          <cell r="F44">
            <v>442813797</v>
          </cell>
          <cell r="G44">
            <v>267567726</v>
          </cell>
          <cell r="H44">
            <v>50938576</v>
          </cell>
        </row>
        <row r="45">
          <cell r="E45">
            <v>8415044</v>
          </cell>
          <cell r="F45">
            <v>8415044</v>
          </cell>
          <cell r="G45">
            <v>5421362</v>
          </cell>
          <cell r="H45">
            <v>1054319</v>
          </cell>
          <cell r="K45">
            <v>28406</v>
          </cell>
          <cell r="M45">
            <v>51</v>
          </cell>
          <cell r="N45">
            <v>21500</v>
          </cell>
          <cell r="O45">
            <v>21500</v>
          </cell>
        </row>
        <row r="46">
          <cell r="E46">
            <v>7789304</v>
          </cell>
          <cell r="F46">
            <v>7789304</v>
          </cell>
          <cell r="G46">
            <v>4984362</v>
          </cell>
          <cell r="H46">
            <v>1054319</v>
          </cell>
        </row>
        <row r="47">
          <cell r="E47">
            <v>5401499</v>
          </cell>
          <cell r="G47">
            <v>3983967</v>
          </cell>
        </row>
        <row r="48">
          <cell r="E48">
            <v>4973599</v>
          </cell>
          <cell r="F48">
            <v>4973599</v>
          </cell>
          <cell r="G48">
            <v>3668367</v>
          </cell>
        </row>
        <row r="49">
          <cell r="E49">
            <v>34468144</v>
          </cell>
          <cell r="F49">
            <v>34468144</v>
          </cell>
          <cell r="G49">
            <v>19001786</v>
          </cell>
          <cell r="H49">
            <v>7631538</v>
          </cell>
          <cell r="K49">
            <v>387070</v>
          </cell>
          <cell r="L49">
            <v>103256</v>
          </cell>
          <cell r="M49">
            <v>7775</v>
          </cell>
          <cell r="N49">
            <v>249874</v>
          </cell>
          <cell r="O49">
            <v>249874</v>
          </cell>
        </row>
        <row r="51">
          <cell r="E51">
            <v>3676822</v>
          </cell>
          <cell r="F51">
            <v>3676822</v>
          </cell>
          <cell r="G51">
            <v>2503062</v>
          </cell>
          <cell r="H51">
            <v>169398</v>
          </cell>
          <cell r="K51">
            <v>0</v>
          </cell>
          <cell r="N51">
            <v>15000</v>
          </cell>
          <cell r="O51">
            <v>15000</v>
          </cell>
        </row>
        <row r="52">
          <cell r="E52">
            <v>1166713</v>
          </cell>
          <cell r="F52">
            <v>1166713</v>
          </cell>
          <cell r="G52">
            <v>632827</v>
          </cell>
          <cell r="H52">
            <v>32036</v>
          </cell>
          <cell r="N52">
            <v>17400</v>
          </cell>
          <cell r="O52">
            <v>17400</v>
          </cell>
        </row>
        <row r="53">
          <cell r="E53">
            <v>13421974</v>
          </cell>
          <cell r="F53">
            <v>13421974</v>
          </cell>
          <cell r="G53">
            <v>8449198</v>
          </cell>
          <cell r="H53">
            <v>866395</v>
          </cell>
          <cell r="K53">
            <v>25005</v>
          </cell>
          <cell r="N53">
            <v>197485</v>
          </cell>
          <cell r="O53">
            <v>197485</v>
          </cell>
        </row>
        <row r="54">
          <cell r="E54">
            <v>5342757</v>
          </cell>
          <cell r="F54">
            <v>5342757</v>
          </cell>
          <cell r="G54">
            <v>3003863</v>
          </cell>
          <cell r="H54">
            <v>612393</v>
          </cell>
          <cell r="K54">
            <v>428753</v>
          </cell>
          <cell r="N54">
            <v>58710</v>
          </cell>
          <cell r="O54">
            <v>58710</v>
          </cell>
        </row>
        <row r="55">
          <cell r="E55">
            <v>5013529</v>
          </cell>
          <cell r="F55">
            <v>5013529</v>
          </cell>
          <cell r="G55">
            <v>3073345</v>
          </cell>
          <cell r="H55">
            <v>655369</v>
          </cell>
          <cell r="N55">
            <v>10000</v>
          </cell>
          <cell r="O55">
            <v>10000</v>
          </cell>
        </row>
        <row r="56">
          <cell r="E56">
            <v>271500</v>
          </cell>
          <cell r="F56">
            <v>271500</v>
          </cell>
        </row>
        <row r="60">
          <cell r="E60">
            <v>0</v>
          </cell>
          <cell r="G60">
            <v>0</v>
          </cell>
          <cell r="H60">
            <v>0</v>
          </cell>
          <cell r="N60">
            <v>0</v>
          </cell>
          <cell r="O60">
            <v>0</v>
          </cell>
        </row>
        <row r="61">
          <cell r="E61">
            <v>0</v>
          </cell>
          <cell r="G61">
            <v>0</v>
          </cell>
        </row>
        <row r="62">
          <cell r="E62">
            <v>457550</v>
          </cell>
          <cell r="F62">
            <v>457550</v>
          </cell>
        </row>
        <row r="63">
          <cell r="E63">
            <v>5276598</v>
          </cell>
          <cell r="F63">
            <v>5276598</v>
          </cell>
        </row>
        <row r="65">
          <cell r="E65">
            <v>179537</v>
          </cell>
          <cell r="F65">
            <v>179537</v>
          </cell>
        </row>
        <row r="66">
          <cell r="E66">
            <v>60233</v>
          </cell>
          <cell r="F66">
            <v>60233</v>
          </cell>
        </row>
        <row r="67">
          <cell r="E67">
            <v>21787992</v>
          </cell>
          <cell r="F67">
            <v>21787992</v>
          </cell>
          <cell r="G67">
            <v>13744883</v>
          </cell>
          <cell r="H67">
            <v>2515313</v>
          </cell>
          <cell r="K67">
            <v>764440</v>
          </cell>
          <cell r="L67">
            <v>212550</v>
          </cell>
          <cell r="M67">
            <v>91547</v>
          </cell>
          <cell r="N67">
            <v>21000</v>
          </cell>
          <cell r="O67">
            <v>21000</v>
          </cell>
        </row>
        <row r="68">
          <cell r="E68">
            <v>5960451</v>
          </cell>
          <cell r="F68">
            <v>5960451</v>
          </cell>
          <cell r="G68">
            <v>1135619</v>
          </cell>
          <cell r="H68">
            <v>545758</v>
          </cell>
          <cell r="K68">
            <v>83640</v>
          </cell>
          <cell r="L68">
            <v>29172</v>
          </cell>
          <cell r="M68">
            <v>13836</v>
          </cell>
          <cell r="N68">
            <v>0</v>
          </cell>
        </row>
        <row r="69">
          <cell r="E69">
            <v>510807</v>
          </cell>
          <cell r="F69">
            <v>510807</v>
          </cell>
          <cell r="G69">
            <v>271642</v>
          </cell>
          <cell r="H69">
            <v>137310</v>
          </cell>
          <cell r="K69">
            <v>47760</v>
          </cell>
          <cell r="L69">
            <v>29250</v>
          </cell>
          <cell r="M69">
            <v>4117</v>
          </cell>
        </row>
        <row r="73">
          <cell r="N73">
            <v>38831306</v>
          </cell>
          <cell r="O73">
            <v>38831306</v>
          </cell>
        </row>
        <row r="78">
          <cell r="E78">
            <v>326276</v>
          </cell>
        </row>
        <row r="80">
          <cell r="E80">
            <v>24500</v>
          </cell>
          <cell r="F80">
            <v>24500</v>
          </cell>
          <cell r="J80">
            <v>6000</v>
          </cell>
          <cell r="N80">
            <v>6000</v>
          </cell>
          <cell r="O80">
            <v>6000</v>
          </cell>
          <cell r="P80">
            <v>30500</v>
          </cell>
        </row>
        <row r="85">
          <cell r="E85">
            <v>100000</v>
          </cell>
          <cell r="F85">
            <v>100000</v>
          </cell>
        </row>
        <row r="86">
          <cell r="P86">
            <v>654465689</v>
          </cell>
        </row>
        <row r="88">
          <cell r="E88">
            <v>1505926</v>
          </cell>
          <cell r="F88">
            <v>1505926</v>
          </cell>
          <cell r="G88">
            <v>820435</v>
          </cell>
          <cell r="H88">
            <v>132114</v>
          </cell>
          <cell r="N88">
            <v>78056</v>
          </cell>
          <cell r="O88">
            <v>78056</v>
          </cell>
        </row>
        <row r="90">
          <cell r="E90">
            <v>391853221</v>
          </cell>
          <cell r="F90">
            <v>391853221</v>
          </cell>
          <cell r="G90">
            <v>225858882</v>
          </cell>
          <cell r="H90">
            <v>55050365</v>
          </cell>
          <cell r="J90">
            <v>25148477</v>
          </cell>
          <cell r="K90">
            <v>9901906</v>
          </cell>
          <cell r="L90">
            <v>2436144</v>
          </cell>
          <cell r="M90">
            <v>1618860</v>
          </cell>
          <cell r="N90">
            <v>15246571</v>
          </cell>
          <cell r="O90">
            <v>14855286</v>
          </cell>
        </row>
        <row r="92">
          <cell r="E92">
            <v>355277756</v>
          </cell>
          <cell r="F92">
            <v>355277756</v>
          </cell>
          <cell r="G92">
            <v>207345128</v>
          </cell>
          <cell r="H92">
            <v>55050365</v>
          </cell>
        </row>
        <row r="93">
          <cell r="E93">
            <v>53416269</v>
          </cell>
          <cell r="F93">
            <v>53416269</v>
          </cell>
          <cell r="G93">
            <v>29991637</v>
          </cell>
          <cell r="H93">
            <v>10058286</v>
          </cell>
          <cell r="J93">
            <v>743634</v>
          </cell>
          <cell r="K93">
            <v>184482</v>
          </cell>
          <cell r="N93">
            <v>559152</v>
          </cell>
          <cell r="O93">
            <v>559152</v>
          </cell>
        </row>
        <row r="94">
          <cell r="E94">
            <v>47584318</v>
          </cell>
          <cell r="F94">
            <v>47584318</v>
          </cell>
          <cell r="G94">
            <v>27596037</v>
          </cell>
          <cell r="H94">
            <v>10058286</v>
          </cell>
        </row>
        <row r="95">
          <cell r="E95">
            <v>4138509</v>
          </cell>
          <cell r="F95">
            <v>4138509</v>
          </cell>
          <cell r="G95">
            <v>2697678</v>
          </cell>
          <cell r="H95">
            <v>237115</v>
          </cell>
          <cell r="J95">
            <v>4400</v>
          </cell>
          <cell r="N95">
            <v>4400</v>
          </cell>
          <cell r="O95">
            <v>4400</v>
          </cell>
        </row>
        <row r="97">
          <cell r="E97">
            <v>3608193</v>
          </cell>
          <cell r="F97">
            <v>3608193</v>
          </cell>
          <cell r="G97">
            <v>2482178</v>
          </cell>
          <cell r="H97">
            <v>237115</v>
          </cell>
        </row>
        <row r="98">
          <cell r="E98">
            <v>20909543</v>
          </cell>
          <cell r="F98">
            <v>20909543</v>
          </cell>
          <cell r="G98">
            <v>11888604</v>
          </cell>
          <cell r="H98">
            <v>1851494</v>
          </cell>
          <cell r="J98">
            <v>9109778</v>
          </cell>
          <cell r="K98">
            <v>8760483</v>
          </cell>
          <cell r="L98">
            <v>4834684</v>
          </cell>
          <cell r="M98">
            <v>744075</v>
          </cell>
          <cell r="N98">
            <v>349295</v>
          </cell>
          <cell r="O98">
            <v>23400</v>
          </cell>
        </row>
        <row r="99">
          <cell r="E99">
            <v>16711708</v>
          </cell>
          <cell r="F99">
            <v>16711708</v>
          </cell>
          <cell r="G99">
            <v>10939004</v>
          </cell>
          <cell r="H99">
            <v>1851494</v>
          </cell>
        </row>
        <row r="100">
          <cell r="E100">
            <v>346751</v>
          </cell>
          <cell r="F100">
            <v>346751</v>
          </cell>
          <cell r="G100">
            <v>230718</v>
          </cell>
          <cell r="H100">
            <v>27816</v>
          </cell>
          <cell r="J100">
            <v>0</v>
          </cell>
        </row>
        <row r="101">
          <cell r="E101">
            <v>317185</v>
          </cell>
          <cell r="F101">
            <v>317185</v>
          </cell>
          <cell r="G101">
            <v>212318</v>
          </cell>
          <cell r="H101">
            <v>27816</v>
          </cell>
        </row>
        <row r="102">
          <cell r="E102">
            <v>97088272</v>
          </cell>
          <cell r="F102">
            <v>97088272</v>
          </cell>
          <cell r="G102">
            <v>57339327</v>
          </cell>
          <cell r="H102">
            <v>9345168</v>
          </cell>
          <cell r="J102">
            <v>3416578</v>
          </cell>
          <cell r="K102">
            <v>2103370</v>
          </cell>
          <cell r="L102">
            <v>566011</v>
          </cell>
          <cell r="M102">
            <v>78464</v>
          </cell>
          <cell r="N102">
            <v>1313208</v>
          </cell>
          <cell r="O102">
            <v>1313208</v>
          </cell>
        </row>
        <row r="103">
          <cell r="E103">
            <v>83653340</v>
          </cell>
          <cell r="F103">
            <v>83653340</v>
          </cell>
          <cell r="G103">
            <v>52759227</v>
          </cell>
          <cell r="H103">
            <v>9345168</v>
          </cell>
        </row>
        <row r="104">
          <cell r="E104">
            <v>24093710</v>
          </cell>
          <cell r="F104">
            <v>24093710</v>
          </cell>
          <cell r="G104">
            <v>507882</v>
          </cell>
          <cell r="H104">
            <v>29289</v>
          </cell>
          <cell r="N104">
            <v>0</v>
          </cell>
        </row>
        <row r="105">
          <cell r="E105">
            <v>1061388</v>
          </cell>
          <cell r="F105">
            <v>1061388</v>
          </cell>
          <cell r="G105">
            <v>589882</v>
          </cell>
          <cell r="H105">
            <v>75847</v>
          </cell>
          <cell r="J105">
            <v>0</v>
          </cell>
          <cell r="N105">
            <v>0</v>
          </cell>
        </row>
        <row r="106">
          <cell r="E106">
            <v>0</v>
          </cell>
          <cell r="J106">
            <v>0</v>
          </cell>
        </row>
        <row r="107">
          <cell r="E107">
            <v>3558168</v>
          </cell>
          <cell r="F107">
            <v>3558168</v>
          </cell>
          <cell r="J107">
            <v>0</v>
          </cell>
        </row>
        <row r="109">
          <cell r="N109">
            <v>17993009</v>
          </cell>
          <cell r="O109">
            <v>17993009</v>
          </cell>
        </row>
        <row r="115">
          <cell r="P115">
            <v>924487623</v>
          </cell>
        </row>
        <row r="117">
          <cell r="E117">
            <v>31048282</v>
          </cell>
          <cell r="F117">
            <v>31048282</v>
          </cell>
          <cell r="G117">
            <v>21080009</v>
          </cell>
          <cell r="H117">
            <v>1294951</v>
          </cell>
          <cell r="N117">
            <v>1261522</v>
          </cell>
          <cell r="O117">
            <v>1261522</v>
          </cell>
        </row>
        <row r="119">
          <cell r="E119">
            <v>1285600</v>
          </cell>
          <cell r="F119">
            <v>1285600</v>
          </cell>
        </row>
        <row r="122">
          <cell r="E122">
            <v>128988796</v>
          </cell>
          <cell r="F122">
            <v>128988796</v>
          </cell>
        </row>
        <row r="124">
          <cell r="E124">
            <v>89445</v>
          </cell>
          <cell r="F124">
            <v>89445</v>
          </cell>
        </row>
        <row r="126">
          <cell r="E126">
            <v>1482730</v>
          </cell>
          <cell r="F126">
            <v>1358330</v>
          </cell>
          <cell r="I126">
            <v>124400</v>
          </cell>
          <cell r="N126">
            <v>0</v>
          </cell>
        </row>
        <row r="128">
          <cell r="E128">
            <v>15830182</v>
          </cell>
          <cell r="F128">
            <v>15830182</v>
          </cell>
        </row>
        <row r="131">
          <cell r="E131">
            <v>5515</v>
          </cell>
          <cell r="F131">
            <v>5515</v>
          </cell>
        </row>
        <row r="134">
          <cell r="E134">
            <v>5712442</v>
          </cell>
          <cell r="F134">
            <v>5712442</v>
          </cell>
        </row>
        <row r="136">
          <cell r="E136">
            <v>6109</v>
          </cell>
          <cell r="F136">
            <v>6109</v>
          </cell>
        </row>
        <row r="138">
          <cell r="E138">
            <v>48000</v>
          </cell>
          <cell r="F138">
            <v>48000</v>
          </cell>
        </row>
        <row r="140">
          <cell r="E140">
            <v>3938000</v>
          </cell>
          <cell r="F140">
            <v>3938000</v>
          </cell>
        </row>
        <row r="142">
          <cell r="E142">
            <v>8305347</v>
          </cell>
          <cell r="F142">
            <v>8305347</v>
          </cell>
        </row>
        <row r="144">
          <cell r="E144">
            <v>36865</v>
          </cell>
          <cell r="F144">
            <v>36865</v>
          </cell>
        </row>
        <row r="146">
          <cell r="E146">
            <v>6830183</v>
          </cell>
          <cell r="F146">
            <v>6830183</v>
          </cell>
        </row>
        <row r="148">
          <cell r="E148">
            <v>7200000</v>
          </cell>
          <cell r="F148">
            <v>7200000</v>
          </cell>
        </row>
        <row r="150">
          <cell r="E150">
            <v>320600562</v>
          </cell>
          <cell r="F150">
            <v>320600562</v>
          </cell>
        </row>
        <row r="152">
          <cell r="E152">
            <v>25038520</v>
          </cell>
          <cell r="F152">
            <v>25038520</v>
          </cell>
        </row>
        <row r="154">
          <cell r="E154">
            <v>63713076</v>
          </cell>
          <cell r="F154">
            <v>63713076</v>
          </cell>
        </row>
        <row r="156">
          <cell r="E156">
            <v>9695907</v>
          </cell>
          <cell r="F156">
            <v>9695907</v>
          </cell>
        </row>
        <row r="158">
          <cell r="E158">
            <v>1001040</v>
          </cell>
          <cell r="F158">
            <v>1001040</v>
          </cell>
        </row>
        <row r="160">
          <cell r="E160">
            <v>28738150</v>
          </cell>
          <cell r="F160">
            <v>28738150</v>
          </cell>
        </row>
        <row r="162">
          <cell r="E162">
            <v>58815153</v>
          </cell>
          <cell r="F162">
            <v>58815153</v>
          </cell>
        </row>
        <row r="164">
          <cell r="E164">
            <v>105645</v>
          </cell>
          <cell r="F164">
            <v>105645</v>
          </cell>
        </row>
        <row r="166">
          <cell r="E166">
            <v>15409580</v>
          </cell>
          <cell r="F166">
            <v>15409580</v>
          </cell>
        </row>
        <row r="168">
          <cell r="E168">
            <v>13391800</v>
          </cell>
          <cell r="F168">
            <v>13391800</v>
          </cell>
        </row>
        <row r="170">
          <cell r="F170">
            <v>5910640</v>
          </cell>
        </row>
        <row r="172">
          <cell r="E172">
            <v>72021</v>
          </cell>
          <cell r="F172">
            <v>72021</v>
          </cell>
        </row>
        <row r="174">
          <cell r="E174">
            <v>2090368</v>
          </cell>
          <cell r="F174">
            <v>2090368</v>
          </cell>
          <cell r="G174">
            <v>1336585</v>
          </cell>
          <cell r="H174">
            <v>137470</v>
          </cell>
          <cell r="N174">
            <v>0</v>
          </cell>
        </row>
        <row r="175">
          <cell r="E175">
            <v>140450</v>
          </cell>
          <cell r="F175">
            <v>140450</v>
          </cell>
          <cell r="G175">
            <v>94097</v>
          </cell>
        </row>
        <row r="177">
          <cell r="E177">
            <v>0</v>
          </cell>
        </row>
        <row r="178">
          <cell r="E178">
            <v>19255154</v>
          </cell>
          <cell r="F178">
            <v>19255154</v>
          </cell>
          <cell r="G178">
            <v>11018522</v>
          </cell>
          <cell r="H178">
            <v>2087920</v>
          </cell>
          <cell r="K178">
            <v>153971</v>
          </cell>
          <cell r="L178">
            <v>88808</v>
          </cell>
          <cell r="N178">
            <v>594079</v>
          </cell>
          <cell r="O178">
            <v>594079</v>
          </cell>
        </row>
        <row r="179">
          <cell r="E179">
            <v>2655925</v>
          </cell>
          <cell r="F179">
            <v>2655925</v>
          </cell>
        </row>
        <row r="180">
          <cell r="E180">
            <v>1085000</v>
          </cell>
          <cell r="F180">
            <v>1085000</v>
          </cell>
        </row>
        <row r="181">
          <cell r="E181">
            <v>85831042</v>
          </cell>
          <cell r="F181">
            <v>85831042</v>
          </cell>
        </row>
        <row r="184">
          <cell r="N184">
            <v>4240052</v>
          </cell>
          <cell r="O184">
            <v>4240052</v>
          </cell>
        </row>
        <row r="187">
          <cell r="E187">
            <v>5733320</v>
          </cell>
          <cell r="F187">
            <v>5733320</v>
          </cell>
        </row>
        <row r="189">
          <cell r="E189">
            <v>1222900</v>
          </cell>
          <cell r="F189">
            <v>1222900</v>
          </cell>
        </row>
        <row r="191">
          <cell r="E191">
            <v>3829300</v>
          </cell>
          <cell r="F191">
            <v>3829300</v>
          </cell>
        </row>
        <row r="193">
          <cell r="E193">
            <v>43094950</v>
          </cell>
          <cell r="F193">
            <v>43094950</v>
          </cell>
        </row>
        <row r="207">
          <cell r="P207">
            <v>3247786</v>
          </cell>
        </row>
        <row r="209">
          <cell r="E209">
            <v>3247786</v>
          </cell>
          <cell r="F209">
            <v>3247786</v>
          </cell>
          <cell r="G209">
            <v>2193171</v>
          </cell>
          <cell r="H209">
            <v>135968</v>
          </cell>
        </row>
        <row r="212">
          <cell r="P212">
            <v>965781</v>
          </cell>
        </row>
        <row r="214">
          <cell r="E214">
            <v>965781</v>
          </cell>
          <cell r="F214">
            <v>965781</v>
          </cell>
          <cell r="G214">
            <v>599970</v>
          </cell>
          <cell r="H214">
            <v>39754</v>
          </cell>
          <cell r="N214">
            <v>0</v>
          </cell>
        </row>
        <row r="215">
          <cell r="P215">
            <v>88826860</v>
          </cell>
        </row>
        <row r="217">
          <cell r="E217">
            <v>953640</v>
          </cell>
          <cell r="F217">
            <v>953640</v>
          </cell>
          <cell r="G217">
            <v>640678</v>
          </cell>
          <cell r="H217">
            <v>65437</v>
          </cell>
        </row>
        <row r="219">
          <cell r="E219">
            <v>4840044</v>
          </cell>
          <cell r="F219">
            <v>4840044</v>
          </cell>
          <cell r="N219">
            <v>75227</v>
          </cell>
          <cell r="O219">
            <v>75227</v>
          </cell>
        </row>
        <row r="220">
          <cell r="E220">
            <v>15266695</v>
          </cell>
          <cell r="F220">
            <v>15266695</v>
          </cell>
          <cell r="G220">
            <v>8714939</v>
          </cell>
          <cell r="H220">
            <v>1367884</v>
          </cell>
          <cell r="K220">
            <v>6500</v>
          </cell>
          <cell r="M220">
            <v>2088</v>
          </cell>
          <cell r="N220">
            <v>756243</v>
          </cell>
          <cell r="O220">
            <v>756243</v>
          </cell>
        </row>
        <row r="221">
          <cell r="E221">
            <v>10136018</v>
          </cell>
          <cell r="F221">
            <v>10136018</v>
          </cell>
          <cell r="G221">
            <v>4874239</v>
          </cell>
          <cell r="H221">
            <v>2594212</v>
          </cell>
          <cell r="K221">
            <v>1611562</v>
          </cell>
          <cell r="L221">
            <v>482944</v>
          </cell>
          <cell r="M221">
            <v>330026</v>
          </cell>
          <cell r="N221">
            <v>742013</v>
          </cell>
          <cell r="O221">
            <v>724013</v>
          </cell>
        </row>
        <row r="222">
          <cell r="E222">
            <v>45440350</v>
          </cell>
          <cell r="F222">
            <v>45440350</v>
          </cell>
          <cell r="G222">
            <v>31995707</v>
          </cell>
          <cell r="H222">
            <v>1550026</v>
          </cell>
          <cell r="K222">
            <v>3700848</v>
          </cell>
          <cell r="L222">
            <v>2222604</v>
          </cell>
          <cell r="M222">
            <v>507275</v>
          </cell>
          <cell r="N222">
            <v>343625</v>
          </cell>
          <cell r="O222">
            <v>343625</v>
          </cell>
        </row>
        <row r="225">
          <cell r="E225">
            <v>1183980</v>
          </cell>
          <cell r="F225">
            <v>1183980</v>
          </cell>
        </row>
        <row r="226">
          <cell r="O226">
            <v>51000</v>
          </cell>
        </row>
        <row r="228">
          <cell r="E228">
            <v>0</v>
          </cell>
          <cell r="N228">
            <v>157847</v>
          </cell>
          <cell r="O228">
            <v>157847</v>
          </cell>
        </row>
        <row r="236">
          <cell r="E236">
            <v>0</v>
          </cell>
          <cell r="G236">
            <v>0</v>
          </cell>
          <cell r="J236">
            <v>0</v>
          </cell>
          <cell r="N236">
            <v>0</v>
          </cell>
          <cell r="O236">
            <v>0</v>
          </cell>
        </row>
        <row r="237">
          <cell r="P237">
            <v>3063393</v>
          </cell>
        </row>
        <row r="239">
          <cell r="E239">
            <v>2608148</v>
          </cell>
          <cell r="F239">
            <v>2608148</v>
          </cell>
          <cell r="G239">
            <v>1643627</v>
          </cell>
          <cell r="H239">
            <v>94531</v>
          </cell>
          <cell r="N239">
            <v>0</v>
          </cell>
        </row>
        <row r="241">
          <cell r="N241">
            <v>305245</v>
          </cell>
          <cell r="O241">
            <v>305245</v>
          </cell>
        </row>
        <row r="243">
          <cell r="E243">
            <v>150000</v>
          </cell>
          <cell r="F243">
            <v>150000</v>
          </cell>
        </row>
        <row r="248">
          <cell r="E248">
            <v>0</v>
          </cell>
          <cell r="F248">
            <v>0</v>
          </cell>
        </row>
        <row r="250">
          <cell r="P250">
            <v>576585363</v>
          </cell>
        </row>
        <row r="252">
          <cell r="E252">
            <v>4501823</v>
          </cell>
          <cell r="F252">
            <v>4501823</v>
          </cell>
          <cell r="G252">
            <v>2819608</v>
          </cell>
          <cell r="H252">
            <v>250944</v>
          </cell>
          <cell r="N252">
            <v>0</v>
          </cell>
          <cell r="P252">
            <v>4501823</v>
          </cell>
        </row>
        <row r="254">
          <cell r="E254">
            <v>221900</v>
          </cell>
          <cell r="F254">
            <v>221900</v>
          </cell>
          <cell r="P254">
            <v>221900</v>
          </cell>
        </row>
        <row r="256">
          <cell r="E256">
            <v>34579682</v>
          </cell>
          <cell r="F256">
            <v>34579682</v>
          </cell>
          <cell r="P256">
            <v>34579682</v>
          </cell>
        </row>
        <row r="264">
          <cell r="E264">
            <v>0</v>
          </cell>
          <cell r="N264">
            <v>226694010</v>
          </cell>
          <cell r="O264">
            <v>226694010</v>
          </cell>
          <cell r="P264">
            <v>226694010</v>
          </cell>
        </row>
        <row r="265">
          <cell r="E265">
            <v>0</v>
          </cell>
          <cell r="P265">
            <v>0</v>
          </cell>
        </row>
        <row r="266">
          <cell r="O266">
            <v>2005589</v>
          </cell>
        </row>
        <row r="269">
          <cell r="E269">
            <v>58981338</v>
          </cell>
          <cell r="F269">
            <v>58981338</v>
          </cell>
          <cell r="N269">
            <v>1940965</v>
          </cell>
          <cell r="O269">
            <v>1940965</v>
          </cell>
          <cell r="P269">
            <v>60922303</v>
          </cell>
        </row>
        <row r="272">
          <cell r="E272">
            <v>0</v>
          </cell>
          <cell r="N272">
            <v>86299439</v>
          </cell>
          <cell r="O272">
            <v>86299439</v>
          </cell>
          <cell r="P272">
            <v>86299439</v>
          </cell>
        </row>
        <row r="273">
          <cell r="N273">
            <v>3870326</v>
          </cell>
          <cell r="O273">
            <v>3870326</v>
          </cell>
          <cell r="P273">
            <v>3870326</v>
          </cell>
        </row>
        <row r="274">
          <cell r="N274">
            <v>0</v>
          </cell>
        </row>
        <row r="276">
          <cell r="E276">
            <v>66948372</v>
          </cell>
          <cell r="F276">
            <v>66948372</v>
          </cell>
          <cell r="N276">
            <v>26621486</v>
          </cell>
          <cell r="O276">
            <v>26621486</v>
          </cell>
          <cell r="P276">
            <v>93569858</v>
          </cell>
        </row>
        <row r="279">
          <cell r="N279">
            <v>29210456</v>
          </cell>
          <cell r="O279">
            <v>29210456</v>
          </cell>
        </row>
        <row r="281">
          <cell r="E281">
            <v>0</v>
          </cell>
          <cell r="N281">
            <v>3823526</v>
          </cell>
          <cell r="O281">
            <v>3823526</v>
          </cell>
        </row>
        <row r="283">
          <cell r="K283">
            <v>0</v>
          </cell>
        </row>
        <row r="285">
          <cell r="P285">
            <v>30886451</v>
          </cell>
        </row>
        <row r="286">
          <cell r="E286">
            <v>0</v>
          </cell>
          <cell r="N286">
            <v>0</v>
          </cell>
        </row>
        <row r="287">
          <cell r="E287">
            <v>30000000</v>
          </cell>
          <cell r="F287">
            <v>30000000</v>
          </cell>
        </row>
        <row r="288">
          <cell r="E288">
            <v>405053</v>
          </cell>
          <cell r="F288">
            <v>405053</v>
          </cell>
        </row>
        <row r="289">
          <cell r="E289">
            <v>0</v>
          </cell>
        </row>
        <row r="290">
          <cell r="N290">
            <v>481398</v>
          </cell>
          <cell r="O290">
            <v>481398</v>
          </cell>
        </row>
        <row r="291">
          <cell r="E291">
            <v>0</v>
          </cell>
        </row>
        <row r="292">
          <cell r="P292">
            <v>3867830</v>
          </cell>
        </row>
        <row r="294">
          <cell r="E294">
            <v>3843394</v>
          </cell>
          <cell r="F294">
            <v>3843394</v>
          </cell>
          <cell r="G294">
            <v>2069799</v>
          </cell>
          <cell r="H294">
            <v>202195</v>
          </cell>
          <cell r="N294">
            <v>0</v>
          </cell>
        </row>
        <row r="301">
          <cell r="E301">
            <v>24436</v>
          </cell>
          <cell r="F301">
            <v>24436</v>
          </cell>
        </row>
        <row r="302">
          <cell r="P302">
            <v>6157910</v>
          </cell>
        </row>
        <row r="304">
          <cell r="E304">
            <v>3057424</v>
          </cell>
          <cell r="F304">
            <v>3057424</v>
          </cell>
          <cell r="G304">
            <v>1695412</v>
          </cell>
          <cell r="H304">
            <v>243046</v>
          </cell>
          <cell r="N304">
            <v>0</v>
          </cell>
        </row>
        <row r="306">
          <cell r="O306">
            <v>887560</v>
          </cell>
        </row>
        <row r="309">
          <cell r="E309">
            <v>0</v>
          </cell>
        </row>
        <row r="310">
          <cell r="E310">
            <v>0</v>
          </cell>
          <cell r="O310">
            <v>34000</v>
          </cell>
        </row>
        <row r="311">
          <cell r="E311">
            <v>1735642</v>
          </cell>
          <cell r="F311">
            <v>1735642</v>
          </cell>
          <cell r="O311">
            <v>253730</v>
          </cell>
        </row>
        <row r="312">
          <cell r="E312">
            <v>189554</v>
          </cell>
          <cell r="F312">
            <v>189554</v>
          </cell>
        </row>
        <row r="313">
          <cell r="P313">
            <v>922460</v>
          </cell>
        </row>
        <row r="315">
          <cell r="E315">
            <v>922460</v>
          </cell>
          <cell r="F315">
            <v>922460</v>
          </cell>
          <cell r="G315">
            <v>581563</v>
          </cell>
          <cell r="H315">
            <v>21921</v>
          </cell>
        </row>
        <row r="316">
          <cell r="P316">
            <v>1800265</v>
          </cell>
        </row>
        <row r="318">
          <cell r="E318">
            <v>1800265</v>
          </cell>
          <cell r="F318">
            <v>1800265</v>
          </cell>
          <cell r="G318">
            <v>1108811</v>
          </cell>
          <cell r="H318">
            <v>96033</v>
          </cell>
          <cell r="N318">
            <v>0</v>
          </cell>
        </row>
        <row r="321">
          <cell r="P321">
            <v>13647501</v>
          </cell>
        </row>
        <row r="323">
          <cell r="E323">
            <v>1191527</v>
          </cell>
          <cell r="F323">
            <v>1191527</v>
          </cell>
          <cell r="G323">
            <v>754893</v>
          </cell>
          <cell r="H323">
            <v>57405</v>
          </cell>
          <cell r="N323">
            <v>0</v>
          </cell>
        </row>
        <row r="325">
          <cell r="O325">
            <v>0</v>
          </cell>
        </row>
        <row r="327">
          <cell r="O327">
            <v>0</v>
          </cell>
        </row>
        <row r="329">
          <cell r="E329">
            <v>60000</v>
          </cell>
          <cell r="F329">
            <v>60000</v>
          </cell>
        </row>
        <row r="330">
          <cell r="E330">
            <v>267500</v>
          </cell>
          <cell r="F330">
            <v>267500</v>
          </cell>
          <cell r="N330">
            <v>12128474</v>
          </cell>
          <cell r="O330">
            <v>11428474</v>
          </cell>
        </row>
        <row r="333">
          <cell r="E333">
            <v>0</v>
          </cell>
        </row>
        <row r="335">
          <cell r="P335">
            <v>73330150</v>
          </cell>
        </row>
        <row r="337">
          <cell r="E337">
            <v>1229267</v>
          </cell>
          <cell r="F337">
            <v>1229267</v>
          </cell>
          <cell r="G337">
            <v>822242</v>
          </cell>
          <cell r="H337">
            <v>23616</v>
          </cell>
          <cell r="N337">
            <v>6986</v>
          </cell>
          <cell r="O337">
            <v>6986</v>
          </cell>
        </row>
        <row r="339">
          <cell r="E339">
            <v>0</v>
          </cell>
        </row>
        <row r="341">
          <cell r="E341">
            <v>2700000</v>
          </cell>
          <cell r="F341">
            <v>2700000</v>
          </cell>
          <cell r="N341">
            <v>143525</v>
          </cell>
          <cell r="O341">
            <v>143525</v>
          </cell>
        </row>
        <row r="343">
          <cell r="N343">
            <v>2389597</v>
          </cell>
          <cell r="O343">
            <v>2389597</v>
          </cell>
        </row>
        <row r="346">
          <cell r="E346">
            <v>0</v>
          </cell>
        </row>
        <row r="347">
          <cell r="E347">
            <v>2500000</v>
          </cell>
          <cell r="F347">
            <v>2500000</v>
          </cell>
          <cell r="N347">
            <v>8536295</v>
          </cell>
          <cell r="O347">
            <v>8536295</v>
          </cell>
        </row>
        <row r="348">
          <cell r="E348">
            <v>30000000</v>
          </cell>
          <cell r="F348">
            <v>30000000</v>
          </cell>
        </row>
        <row r="350">
          <cell r="E350">
            <v>0</v>
          </cell>
          <cell r="N350">
            <v>25824480</v>
          </cell>
          <cell r="O350">
            <v>25824480</v>
          </cell>
        </row>
        <row r="353">
          <cell r="E353">
            <v>0</v>
          </cell>
        </row>
        <row r="357">
          <cell r="P357">
            <v>11391897</v>
          </cell>
        </row>
        <row r="359">
          <cell r="E359">
            <v>2136016</v>
          </cell>
          <cell r="F359">
            <v>2136016</v>
          </cell>
          <cell r="G359">
            <v>1461695</v>
          </cell>
          <cell r="H359">
            <v>87784</v>
          </cell>
          <cell r="N359">
            <v>0</v>
          </cell>
        </row>
        <row r="361">
          <cell r="E361">
            <v>4409547</v>
          </cell>
          <cell r="F361">
            <v>4409547</v>
          </cell>
          <cell r="G361">
            <v>2033615</v>
          </cell>
          <cell r="H361">
            <v>14481</v>
          </cell>
          <cell r="K361">
            <v>82800</v>
          </cell>
          <cell r="L361">
            <v>32940</v>
          </cell>
          <cell r="M361">
            <v>0</v>
          </cell>
          <cell r="N361">
            <v>1256377</v>
          </cell>
          <cell r="O361">
            <v>1256377</v>
          </cell>
        </row>
        <row r="364">
          <cell r="E364">
            <v>3125647</v>
          </cell>
          <cell r="F364">
            <v>3125647</v>
          </cell>
          <cell r="G364">
            <v>2116895</v>
          </cell>
          <cell r="H364">
            <v>70390</v>
          </cell>
          <cell r="K364">
            <v>58122</v>
          </cell>
          <cell r="L364">
            <v>20967</v>
          </cell>
          <cell r="M364">
            <v>39</v>
          </cell>
          <cell r="N364">
            <v>323388</v>
          </cell>
          <cell r="O364">
            <v>274720</v>
          </cell>
        </row>
        <row r="365">
          <cell r="P365">
            <v>19477815</v>
          </cell>
        </row>
        <row r="367">
          <cell r="E367">
            <v>3002833</v>
          </cell>
          <cell r="F367">
            <v>3002833</v>
          </cell>
          <cell r="G367">
            <v>1932158</v>
          </cell>
          <cell r="H367">
            <v>111614</v>
          </cell>
          <cell r="N367">
            <v>158701</v>
          </cell>
          <cell r="O367">
            <v>158701</v>
          </cell>
        </row>
        <row r="372">
          <cell r="N372">
            <v>7178541</v>
          </cell>
          <cell r="O372">
            <v>7178541</v>
          </cell>
        </row>
        <row r="377">
          <cell r="N377">
            <v>9137740</v>
          </cell>
          <cell r="O377">
            <v>9137740</v>
          </cell>
        </row>
        <row r="379">
          <cell r="J379">
            <v>0</v>
          </cell>
          <cell r="N379">
            <v>0</v>
          </cell>
          <cell r="O379">
            <v>0</v>
          </cell>
        </row>
        <row r="382">
          <cell r="E382">
            <v>0</v>
          </cell>
          <cell r="N382">
            <v>0</v>
          </cell>
        </row>
        <row r="383">
          <cell r="P383">
            <v>5966745</v>
          </cell>
        </row>
        <row r="385">
          <cell r="E385">
            <v>5926695</v>
          </cell>
          <cell r="F385">
            <v>5926695</v>
          </cell>
          <cell r="G385">
            <v>3823406</v>
          </cell>
          <cell r="H385">
            <v>383906</v>
          </cell>
          <cell r="N385">
            <v>0</v>
          </cell>
        </row>
        <row r="395">
          <cell r="E395">
            <v>40050</v>
          </cell>
          <cell r="F395">
            <v>40050</v>
          </cell>
        </row>
        <row r="396">
          <cell r="P396">
            <v>184912300</v>
          </cell>
        </row>
        <row r="398">
          <cell r="E398">
            <v>30000000</v>
          </cell>
        </row>
        <row r="399">
          <cell r="E399">
            <v>154912300</v>
          </cell>
          <cell r="F399">
            <v>154912300</v>
          </cell>
        </row>
        <row r="400">
          <cell r="O400">
            <v>0</v>
          </cell>
        </row>
        <row r="401">
          <cell r="J401">
            <v>0</v>
          </cell>
          <cell r="N401">
            <v>0</v>
          </cell>
        </row>
        <row r="402">
          <cell r="P402">
            <v>6009155</v>
          </cell>
        </row>
        <row r="404">
          <cell r="E404">
            <v>4619259</v>
          </cell>
          <cell r="F404">
            <v>4619259</v>
          </cell>
          <cell r="G404">
            <v>2702650</v>
          </cell>
          <cell r="H404">
            <v>497578</v>
          </cell>
          <cell r="K404">
            <v>92124</v>
          </cell>
          <cell r="N404">
            <v>0</v>
          </cell>
        </row>
        <row r="406">
          <cell r="E406">
            <v>7822</v>
          </cell>
          <cell r="F406">
            <v>7822</v>
          </cell>
        </row>
        <row r="408">
          <cell r="E408">
            <v>923329</v>
          </cell>
          <cell r="F408">
            <v>923329</v>
          </cell>
          <cell r="H408">
            <v>142934</v>
          </cell>
        </row>
        <row r="412">
          <cell r="E412">
            <v>0</v>
          </cell>
        </row>
        <row r="414">
          <cell r="N414">
            <v>0</v>
          </cell>
        </row>
        <row r="417">
          <cell r="E417">
            <v>198544</v>
          </cell>
          <cell r="F417">
            <v>198544</v>
          </cell>
        </row>
        <row r="418">
          <cell r="E418">
            <v>0</v>
          </cell>
        </row>
        <row r="419">
          <cell r="E419">
            <v>99550</v>
          </cell>
          <cell r="F419">
            <v>99550</v>
          </cell>
        </row>
        <row r="420">
          <cell r="E420">
            <v>0</v>
          </cell>
        </row>
        <row r="421">
          <cell r="E421">
            <v>499</v>
          </cell>
          <cell r="F421">
            <v>499</v>
          </cell>
        </row>
        <row r="422">
          <cell r="E422">
            <v>67550</v>
          </cell>
          <cell r="F422">
            <v>67550</v>
          </cell>
        </row>
        <row r="423">
          <cell r="E423">
            <v>478</v>
          </cell>
          <cell r="F423">
            <v>478</v>
          </cell>
        </row>
        <row r="424">
          <cell r="P424">
            <v>4842496</v>
          </cell>
        </row>
        <row r="426">
          <cell r="E426">
            <v>4199181</v>
          </cell>
          <cell r="F426">
            <v>4199181</v>
          </cell>
          <cell r="G426">
            <v>2607567</v>
          </cell>
          <cell r="H426">
            <v>256684</v>
          </cell>
          <cell r="N426">
            <v>0</v>
          </cell>
        </row>
        <row r="428">
          <cell r="E428">
            <v>474749</v>
          </cell>
          <cell r="F428">
            <v>474749</v>
          </cell>
          <cell r="K428">
            <v>52605</v>
          </cell>
          <cell r="N428">
            <v>0</v>
          </cell>
        </row>
        <row r="430">
          <cell r="N430">
            <v>0</v>
          </cell>
          <cell r="O430">
            <v>0</v>
          </cell>
        </row>
        <row r="432">
          <cell r="E432">
            <v>0</v>
          </cell>
        </row>
        <row r="437">
          <cell r="E437">
            <v>14160</v>
          </cell>
          <cell r="F437">
            <v>14160</v>
          </cell>
        </row>
        <row r="438">
          <cell r="E438">
            <v>31950</v>
          </cell>
          <cell r="F438">
            <v>31950</v>
          </cell>
        </row>
        <row r="439">
          <cell r="E439">
            <v>0</v>
          </cell>
        </row>
        <row r="440">
          <cell r="E440">
            <v>0</v>
          </cell>
        </row>
        <row r="441">
          <cell r="E441">
            <v>0</v>
          </cell>
        </row>
        <row r="442">
          <cell r="E442">
            <v>0</v>
          </cell>
        </row>
        <row r="443">
          <cell r="E443">
            <v>69851</v>
          </cell>
          <cell r="F443">
            <v>69851</v>
          </cell>
        </row>
        <row r="445">
          <cell r="P445">
            <v>10313224</v>
          </cell>
        </row>
        <row r="447">
          <cell r="E447">
            <v>4332067</v>
          </cell>
          <cell r="F447">
            <v>4332067</v>
          </cell>
          <cell r="G447">
            <v>2497305</v>
          </cell>
          <cell r="H447">
            <v>508986</v>
          </cell>
          <cell r="K447">
            <v>22672</v>
          </cell>
          <cell r="N447">
            <v>0</v>
          </cell>
        </row>
        <row r="449">
          <cell r="E449">
            <v>1101502</v>
          </cell>
          <cell r="F449">
            <v>1101502</v>
          </cell>
          <cell r="K449">
            <v>158034</v>
          </cell>
          <cell r="N449">
            <v>0</v>
          </cell>
        </row>
        <row r="451">
          <cell r="O451">
            <v>4466316</v>
          </cell>
        </row>
        <row r="453">
          <cell r="E453">
            <v>0</v>
          </cell>
        </row>
        <row r="455">
          <cell r="N455">
            <v>0</v>
          </cell>
        </row>
        <row r="458">
          <cell r="E458">
            <v>141782</v>
          </cell>
          <cell r="F458">
            <v>141782</v>
          </cell>
        </row>
        <row r="459">
          <cell r="E459">
            <v>0</v>
          </cell>
        </row>
        <row r="460">
          <cell r="E460">
            <v>43889</v>
          </cell>
          <cell r="F460">
            <v>43889</v>
          </cell>
        </row>
        <row r="461">
          <cell r="E461">
            <v>0</v>
          </cell>
        </row>
        <row r="462">
          <cell r="E462">
            <v>0</v>
          </cell>
        </row>
        <row r="463">
          <cell r="E463">
            <v>46962</v>
          </cell>
          <cell r="F463">
            <v>46962</v>
          </cell>
        </row>
        <row r="464">
          <cell r="E464">
            <v>0</v>
          </cell>
        </row>
        <row r="465">
          <cell r="P465">
            <v>12205076</v>
          </cell>
        </row>
        <row r="467">
          <cell r="E467">
            <v>4169854</v>
          </cell>
          <cell r="F467">
            <v>4169854</v>
          </cell>
          <cell r="G467">
            <v>2569075</v>
          </cell>
          <cell r="H467">
            <v>363820</v>
          </cell>
          <cell r="K467">
            <v>1948</v>
          </cell>
          <cell r="N467">
            <v>1541</v>
          </cell>
          <cell r="O467">
            <v>1541</v>
          </cell>
        </row>
        <row r="469">
          <cell r="E469">
            <v>1012559</v>
          </cell>
          <cell r="F469">
            <v>1012559</v>
          </cell>
          <cell r="H469">
            <v>168371</v>
          </cell>
          <cell r="K469">
            <v>30000</v>
          </cell>
          <cell r="N469">
            <v>0</v>
          </cell>
        </row>
        <row r="471">
          <cell r="O471">
            <v>6764198</v>
          </cell>
        </row>
        <row r="473">
          <cell r="E473">
            <v>0</v>
          </cell>
        </row>
        <row r="477">
          <cell r="E477">
            <v>0</v>
          </cell>
        </row>
        <row r="480">
          <cell r="E480">
            <v>146508</v>
          </cell>
          <cell r="F480">
            <v>146508</v>
          </cell>
        </row>
        <row r="481">
          <cell r="E481">
            <v>0</v>
          </cell>
        </row>
        <row r="482">
          <cell r="E482">
            <v>20991</v>
          </cell>
          <cell r="F482">
            <v>20991</v>
          </cell>
        </row>
        <row r="483">
          <cell r="E483">
            <v>0</v>
          </cell>
        </row>
        <row r="484">
          <cell r="E484">
            <v>6095</v>
          </cell>
          <cell r="F484">
            <v>6095</v>
          </cell>
        </row>
        <row r="485">
          <cell r="E485">
            <v>51382</v>
          </cell>
          <cell r="F485">
            <v>51382</v>
          </cell>
        </row>
        <row r="486">
          <cell r="E486">
            <v>0</v>
          </cell>
        </row>
        <row r="487">
          <cell r="P487">
            <v>8683719</v>
          </cell>
        </row>
        <row r="489">
          <cell r="E489">
            <v>4608718</v>
          </cell>
          <cell r="F489">
            <v>4608718</v>
          </cell>
          <cell r="G489">
            <v>2757818</v>
          </cell>
          <cell r="H489">
            <v>459985</v>
          </cell>
          <cell r="K489">
            <v>77629</v>
          </cell>
          <cell r="N489">
            <v>76561</v>
          </cell>
        </row>
        <row r="491">
          <cell r="E491">
            <v>0</v>
          </cell>
        </row>
        <row r="493">
          <cell r="E493">
            <v>887316</v>
          </cell>
          <cell r="F493">
            <v>887316</v>
          </cell>
          <cell r="N493">
            <v>0</v>
          </cell>
        </row>
        <row r="497">
          <cell r="N497">
            <v>2500000</v>
          </cell>
          <cell r="O497">
            <v>2500000</v>
          </cell>
        </row>
        <row r="499">
          <cell r="E499">
            <v>0</v>
          </cell>
        </row>
        <row r="501">
          <cell r="K501">
            <v>50000</v>
          </cell>
        </row>
        <row r="504">
          <cell r="E504">
            <v>321370</v>
          </cell>
          <cell r="F504">
            <v>321370</v>
          </cell>
        </row>
        <row r="505">
          <cell r="E505">
            <v>0</v>
          </cell>
        </row>
        <row r="506">
          <cell r="E506">
            <v>62592</v>
          </cell>
          <cell r="F506">
            <v>62592</v>
          </cell>
        </row>
        <row r="507">
          <cell r="E507">
            <v>0</v>
          </cell>
        </row>
        <row r="508">
          <cell r="E508">
            <v>0</v>
          </cell>
        </row>
        <row r="509">
          <cell r="E509">
            <v>0</v>
          </cell>
        </row>
        <row r="510">
          <cell r="E510">
            <v>96149</v>
          </cell>
          <cell r="F510">
            <v>96149</v>
          </cell>
        </row>
        <row r="511">
          <cell r="E511">
            <v>3384</v>
          </cell>
          <cell r="F511">
            <v>3384</v>
          </cell>
        </row>
        <row r="512">
          <cell r="P512">
            <v>5830001</v>
          </cell>
        </row>
        <row r="514">
          <cell r="E514">
            <v>4680309</v>
          </cell>
          <cell r="F514">
            <v>4680309</v>
          </cell>
          <cell r="G514">
            <v>2703409</v>
          </cell>
          <cell r="H514">
            <v>566420</v>
          </cell>
          <cell r="K514">
            <v>69265</v>
          </cell>
          <cell r="N514">
            <v>0</v>
          </cell>
        </row>
        <row r="516">
          <cell r="E516">
            <v>860008</v>
          </cell>
          <cell r="F516">
            <v>860008</v>
          </cell>
          <cell r="H516">
            <v>875</v>
          </cell>
        </row>
        <row r="518">
          <cell r="N518">
            <v>0</v>
          </cell>
        </row>
        <row r="520">
          <cell r="E520">
            <v>0</v>
          </cell>
        </row>
        <row r="522">
          <cell r="K522">
            <v>50000</v>
          </cell>
        </row>
        <row r="525">
          <cell r="E525">
            <v>94521</v>
          </cell>
          <cell r="F525">
            <v>94521</v>
          </cell>
        </row>
        <row r="527">
          <cell r="E527">
            <v>25366</v>
          </cell>
          <cell r="F527">
            <v>25366</v>
          </cell>
        </row>
        <row r="528">
          <cell r="E528">
            <v>0</v>
          </cell>
        </row>
        <row r="529">
          <cell r="E529">
            <v>0</v>
          </cell>
        </row>
        <row r="530">
          <cell r="E530">
            <v>0</v>
          </cell>
        </row>
        <row r="531">
          <cell r="E531">
            <v>50532</v>
          </cell>
          <cell r="F531">
            <v>50532</v>
          </cell>
        </row>
        <row r="532">
          <cell r="E532">
            <v>0</v>
          </cell>
        </row>
        <row r="533">
          <cell r="P533">
            <v>5589167</v>
          </cell>
        </row>
        <row r="535">
          <cell r="E535">
            <v>4563005</v>
          </cell>
          <cell r="F535">
            <v>4563005</v>
          </cell>
          <cell r="G535">
            <v>2813135</v>
          </cell>
          <cell r="H535">
            <v>432932</v>
          </cell>
          <cell r="K535">
            <v>50285</v>
          </cell>
          <cell r="N535">
            <v>0</v>
          </cell>
        </row>
        <row r="537">
          <cell r="E537">
            <v>687883</v>
          </cell>
          <cell r="F537">
            <v>687883</v>
          </cell>
          <cell r="N537">
            <v>0</v>
          </cell>
        </row>
        <row r="541">
          <cell r="E541">
            <v>0</v>
          </cell>
        </row>
        <row r="544">
          <cell r="E544">
            <v>132330</v>
          </cell>
          <cell r="F544">
            <v>132330</v>
          </cell>
        </row>
        <row r="545">
          <cell r="E545">
            <v>80000</v>
          </cell>
          <cell r="F545">
            <v>80000</v>
          </cell>
        </row>
        <row r="546">
          <cell r="E546">
            <v>0</v>
          </cell>
        </row>
        <row r="547">
          <cell r="E547">
            <v>0</v>
          </cell>
        </row>
        <row r="548">
          <cell r="E548">
            <v>0</v>
          </cell>
        </row>
        <row r="549">
          <cell r="E549">
            <v>73630</v>
          </cell>
          <cell r="F549">
            <v>73630</v>
          </cell>
        </row>
        <row r="550">
          <cell r="E550">
            <v>2034</v>
          </cell>
          <cell r="F550">
            <v>2034</v>
          </cell>
        </row>
        <row r="551">
          <cell r="E551">
            <v>3057947197</v>
          </cell>
          <cell r="G551">
            <v>972022120</v>
          </cell>
          <cell r="H551">
            <v>269319803</v>
          </cell>
          <cell r="I551">
            <v>124400</v>
          </cell>
          <cell r="J551">
            <v>625269148</v>
          </cell>
          <cell r="K551">
            <v>66598346</v>
          </cell>
          <cell r="L551">
            <v>16728268</v>
          </cell>
          <cell r="M551">
            <v>3702912</v>
          </cell>
          <cell r="N551">
            <v>558670802</v>
          </cell>
          <cell r="O551">
            <v>556931191</v>
          </cell>
          <cell r="P551">
            <v>3683216345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82"/>
  <sheetViews>
    <sheetView showZeros="0" tabSelected="1" view="pageBreakPreview" zoomScale="75" zoomScaleNormal="75" zoomScaleSheetLayoutView="75" zoomScalePageLayoutView="0" workbookViewId="0" topLeftCell="G1">
      <selection activeCell="B4" sqref="B4:O4"/>
    </sheetView>
  </sheetViews>
  <sheetFormatPr defaultColWidth="9.00390625" defaultRowHeight="12.75"/>
  <cols>
    <col min="1" max="1" width="10.375" style="42" customWidth="1"/>
    <col min="2" max="2" width="10.625" style="58" customWidth="1"/>
    <col min="3" max="3" width="34.375" style="42" customWidth="1"/>
    <col min="4" max="5" width="15.25390625" style="42" customWidth="1"/>
    <col min="6" max="6" width="15.00390625" style="42" customWidth="1"/>
    <col min="7" max="8" width="14.375" style="42" customWidth="1"/>
    <col min="9" max="9" width="14.125" style="42" customWidth="1"/>
    <col min="10" max="10" width="13.25390625" style="42" bestFit="1" customWidth="1"/>
    <col min="11" max="11" width="14.125" style="42" customWidth="1"/>
    <col min="12" max="12" width="12.875" style="42" customWidth="1"/>
    <col min="13" max="13" width="14.25390625" style="42" customWidth="1"/>
    <col min="14" max="14" width="14.125" style="42" customWidth="1"/>
    <col min="15" max="15" width="15.625" style="42" customWidth="1"/>
    <col min="16" max="16" width="18.00390625" style="42" customWidth="1"/>
    <col min="17" max="17" width="11.625" style="42" bestFit="1" customWidth="1"/>
    <col min="18" max="16384" width="9.125" style="42" customWidth="1"/>
  </cols>
  <sheetData>
    <row r="1" spans="2:15" ht="48.75" customHeight="1">
      <c r="B1" s="43"/>
      <c r="C1" s="44"/>
      <c r="D1" s="44"/>
      <c r="E1" s="44"/>
      <c r="F1" s="44"/>
      <c r="G1" s="44"/>
      <c r="H1" s="44"/>
      <c r="I1" s="177"/>
      <c r="J1" s="177"/>
      <c r="K1" s="170" t="s">
        <v>332</v>
      </c>
      <c r="N1" s="159"/>
      <c r="O1" s="159"/>
    </row>
    <row r="2" spans="2:15" ht="31.5">
      <c r="B2" s="43"/>
      <c r="C2" s="44"/>
      <c r="D2" s="44"/>
      <c r="E2" s="44"/>
      <c r="F2" s="44"/>
      <c r="G2" s="44"/>
      <c r="H2" s="44"/>
      <c r="I2" s="177"/>
      <c r="J2" s="177"/>
      <c r="K2" s="170" t="s">
        <v>91</v>
      </c>
      <c r="N2" s="159"/>
      <c r="O2" s="159"/>
    </row>
    <row r="3" spans="2:15" ht="30" customHeight="1">
      <c r="B3" s="43"/>
      <c r="C3" s="44"/>
      <c r="D3" s="44"/>
      <c r="E3" s="44"/>
      <c r="F3" s="44"/>
      <c r="G3" s="44"/>
      <c r="H3" s="44"/>
      <c r="I3" s="177"/>
      <c r="J3" s="177"/>
      <c r="K3" s="199" t="s">
        <v>676</v>
      </c>
      <c r="N3" s="157"/>
      <c r="O3" s="157"/>
    </row>
    <row r="4" spans="2:15" ht="32.25" customHeight="1">
      <c r="B4" s="178" t="s">
        <v>618</v>
      </c>
      <c r="C4" s="179"/>
      <c r="D4" s="179"/>
      <c r="E4" s="179"/>
      <c r="F4" s="179"/>
      <c r="G4" s="179"/>
      <c r="H4" s="179"/>
      <c r="I4" s="179"/>
      <c r="J4" s="179"/>
      <c r="K4" s="179"/>
      <c r="L4" s="179"/>
      <c r="M4" s="179"/>
      <c r="N4" s="179"/>
      <c r="O4" s="180"/>
    </row>
    <row r="5" spans="2:15" ht="20.25" customHeight="1">
      <c r="B5" s="178" t="s">
        <v>619</v>
      </c>
      <c r="C5" s="179"/>
      <c r="D5" s="179"/>
      <c r="E5" s="179"/>
      <c r="F5" s="179"/>
      <c r="G5" s="179"/>
      <c r="H5" s="179"/>
      <c r="I5" s="179"/>
      <c r="J5" s="179"/>
      <c r="K5" s="179"/>
      <c r="L5" s="179"/>
      <c r="M5" s="179"/>
      <c r="N5" s="179"/>
      <c r="O5" s="180"/>
    </row>
    <row r="6" spans="2:15" ht="14.25" customHeight="1">
      <c r="B6" s="45"/>
      <c r="C6" s="46"/>
      <c r="D6" s="31"/>
      <c r="E6" s="31"/>
      <c r="F6" s="31"/>
      <c r="G6" s="31"/>
      <c r="H6" s="31"/>
      <c r="I6" s="31"/>
      <c r="J6" s="31"/>
      <c r="K6" s="31"/>
      <c r="L6" s="32"/>
      <c r="M6" s="32"/>
      <c r="N6" s="186" t="s">
        <v>617</v>
      </c>
      <c r="O6" s="187"/>
    </row>
    <row r="7" spans="1:15" ht="12.75">
      <c r="A7" s="188" t="s">
        <v>616</v>
      </c>
      <c r="B7" s="191" t="s">
        <v>615</v>
      </c>
      <c r="C7" s="194" t="s">
        <v>407</v>
      </c>
      <c r="D7" s="184" t="s">
        <v>614</v>
      </c>
      <c r="E7" s="197"/>
      <c r="F7" s="197"/>
      <c r="G7" s="197"/>
      <c r="H7" s="198"/>
      <c r="I7" s="184" t="s">
        <v>613</v>
      </c>
      <c r="J7" s="185"/>
      <c r="K7" s="185"/>
      <c r="L7" s="185"/>
      <c r="M7" s="185"/>
      <c r="N7" s="185"/>
      <c r="O7" s="181" t="s">
        <v>64</v>
      </c>
    </row>
    <row r="8" spans="1:15" ht="12.75" customHeight="1">
      <c r="A8" s="189"/>
      <c r="B8" s="192"/>
      <c r="C8" s="195"/>
      <c r="D8" s="181" t="s">
        <v>33</v>
      </c>
      <c r="E8" s="175" t="s">
        <v>609</v>
      </c>
      <c r="F8" s="173" t="s">
        <v>99</v>
      </c>
      <c r="G8" s="174"/>
      <c r="H8" s="175" t="s">
        <v>610</v>
      </c>
      <c r="I8" s="181" t="s">
        <v>33</v>
      </c>
      <c r="J8" s="175" t="s">
        <v>609</v>
      </c>
      <c r="K8" s="173" t="s">
        <v>99</v>
      </c>
      <c r="L8" s="174"/>
      <c r="M8" s="175" t="s">
        <v>610</v>
      </c>
      <c r="N8" s="158" t="s">
        <v>99</v>
      </c>
      <c r="O8" s="182"/>
    </row>
    <row r="9" spans="1:15" ht="73.5" customHeight="1">
      <c r="A9" s="190"/>
      <c r="B9" s="193"/>
      <c r="C9" s="196"/>
      <c r="D9" s="183"/>
      <c r="E9" s="176"/>
      <c r="F9" s="80" t="s">
        <v>611</v>
      </c>
      <c r="G9" s="80" t="s">
        <v>612</v>
      </c>
      <c r="H9" s="176"/>
      <c r="I9" s="183"/>
      <c r="J9" s="176"/>
      <c r="K9" s="80" t="s">
        <v>611</v>
      </c>
      <c r="L9" s="80" t="s">
        <v>612</v>
      </c>
      <c r="M9" s="176"/>
      <c r="N9" s="80" t="s">
        <v>126</v>
      </c>
      <c r="O9" s="183"/>
    </row>
    <row r="10" spans="1:15" ht="11.25" customHeight="1">
      <c r="A10" s="37">
        <v>1</v>
      </c>
      <c r="B10" s="47">
        <v>2</v>
      </c>
      <c r="C10" s="47">
        <v>3</v>
      </c>
      <c r="D10" s="47">
        <v>4</v>
      </c>
      <c r="E10" s="47">
        <v>5</v>
      </c>
      <c r="F10" s="47">
        <v>6</v>
      </c>
      <c r="G10" s="47">
        <v>7</v>
      </c>
      <c r="H10" s="47">
        <v>8</v>
      </c>
      <c r="I10" s="47">
        <v>9</v>
      </c>
      <c r="J10" s="47">
        <v>10</v>
      </c>
      <c r="K10" s="47">
        <v>11</v>
      </c>
      <c r="L10" s="47">
        <v>12</v>
      </c>
      <c r="M10" s="47">
        <v>13</v>
      </c>
      <c r="N10" s="47">
        <v>14</v>
      </c>
      <c r="O10" s="47">
        <v>15</v>
      </c>
    </row>
    <row r="11" spans="1:17" s="51" customFormat="1" ht="25.5">
      <c r="A11" s="83" t="s">
        <v>184</v>
      </c>
      <c r="B11" s="83" t="s">
        <v>354</v>
      </c>
      <c r="C11" s="87" t="s">
        <v>155</v>
      </c>
      <c r="D11" s="48">
        <f>D12</f>
        <v>19653369</v>
      </c>
      <c r="E11" s="48">
        <f>'[1]Місто'!F11</f>
        <v>19653369</v>
      </c>
      <c r="F11" s="48">
        <f aca="true" t="shared" si="0" ref="F11:N11">F12</f>
        <v>9272852</v>
      </c>
      <c r="G11" s="48">
        <f t="shared" si="0"/>
        <v>1370034</v>
      </c>
      <c r="H11" s="48"/>
      <c r="I11" s="48">
        <f t="shared" si="0"/>
        <v>3299256</v>
      </c>
      <c r="J11" s="48">
        <f t="shared" si="0"/>
        <v>150411</v>
      </c>
      <c r="K11" s="48">
        <f t="shared" si="0"/>
        <v>0</v>
      </c>
      <c r="L11" s="48">
        <f t="shared" si="0"/>
        <v>0</v>
      </c>
      <c r="M11" s="48">
        <f t="shared" si="0"/>
        <v>3148845</v>
      </c>
      <c r="N11" s="48">
        <f t="shared" si="0"/>
        <v>3148845</v>
      </c>
      <c r="O11" s="48">
        <f>O12</f>
        <v>22952625</v>
      </c>
      <c r="P11" s="50">
        <f>O11-'[1]Місто'!P11</f>
        <v>0</v>
      </c>
      <c r="Q11" s="50"/>
    </row>
    <row r="12" spans="1:17" s="54" customFormat="1" ht="25.5">
      <c r="A12" s="78" t="s">
        <v>185</v>
      </c>
      <c r="B12" s="78"/>
      <c r="C12" s="65" t="s">
        <v>155</v>
      </c>
      <c r="D12" s="35">
        <f>D13+D14+D15+D18+D19+D21+D22+D23+D25+D26+D24</f>
        <v>19653369</v>
      </c>
      <c r="E12" s="35">
        <f>E13+E14+E15+E18+E19+E21+E22+E23+E25+E26+E24</f>
        <v>19653369</v>
      </c>
      <c r="F12" s="35">
        <f aca="true" t="shared" si="1" ref="F12:L12">F13+F14+F15+F18+F19+F21+F22+F23+F25+F26</f>
        <v>9272852</v>
      </c>
      <c r="G12" s="35">
        <f t="shared" si="1"/>
        <v>1370034</v>
      </c>
      <c r="H12" s="35"/>
      <c r="I12" s="35">
        <f>I13+I14+I15+I18+I19+I21+I22+I23+I25+I26+I16</f>
        <v>3299256</v>
      </c>
      <c r="J12" s="35">
        <f t="shared" si="1"/>
        <v>150411</v>
      </c>
      <c r="K12" s="35">
        <f t="shared" si="1"/>
        <v>0</v>
      </c>
      <c r="L12" s="35">
        <f t="shared" si="1"/>
        <v>0</v>
      </c>
      <c r="M12" s="35">
        <f>M13+M14+M15+M18+M19+M21+M22+M23+M25+M26+M16</f>
        <v>3148845</v>
      </c>
      <c r="N12" s="35">
        <f>N13+N14+N15+N18+N19+N21+N22+N23+N25+N26+N16</f>
        <v>3148845</v>
      </c>
      <c r="O12" s="35">
        <f>O13+O14+O15+O18+O19+O21+O22+O23+O25+O26+O16+O24</f>
        <v>22952625</v>
      </c>
      <c r="P12" s="50"/>
      <c r="Q12" s="53"/>
    </row>
    <row r="13" spans="1:17" ht="66" customHeight="1">
      <c r="A13" s="78" t="s">
        <v>662</v>
      </c>
      <c r="B13" s="37" t="s">
        <v>34</v>
      </c>
      <c r="C13" s="68" t="s">
        <v>350</v>
      </c>
      <c r="D13" s="36">
        <f>'[1]Місто'!E13</f>
        <v>14254462</v>
      </c>
      <c r="E13" s="36">
        <f>'[1]Місто'!$F$13</f>
        <v>14254462</v>
      </c>
      <c r="F13" s="36">
        <f>'[1]Місто'!$G$13</f>
        <v>7451832</v>
      </c>
      <c r="G13" s="36">
        <f>'[1]Місто'!H13</f>
        <v>1260997</v>
      </c>
      <c r="H13" s="36"/>
      <c r="I13" s="36">
        <f aca="true" t="shared" si="2" ref="I13:I23">J13+M13</f>
        <v>3199256</v>
      </c>
      <c r="J13" s="36">
        <f>'[1]Місто'!K13</f>
        <v>50411</v>
      </c>
      <c r="K13" s="36">
        <f>'[1]Місто'!L13</f>
        <v>0</v>
      </c>
      <c r="L13" s="36">
        <f>'[1]Місто'!M13</f>
        <v>0</v>
      </c>
      <c r="M13" s="36">
        <f>'[1]Місто'!N13</f>
        <v>3148845</v>
      </c>
      <c r="N13" s="36">
        <f>'[1]Місто'!O13</f>
        <v>3148845</v>
      </c>
      <c r="O13" s="52">
        <f aca="true" t="shared" si="3" ref="O13:O26">D13+I13</f>
        <v>17453718</v>
      </c>
      <c r="P13" s="50">
        <f>O13-'[1]Місто'!P13</f>
        <v>0</v>
      </c>
      <c r="Q13" s="56"/>
    </row>
    <row r="14" spans="1:17" ht="24.75" customHeight="1">
      <c r="A14" s="78" t="s">
        <v>426</v>
      </c>
      <c r="B14" s="37">
        <v>120201</v>
      </c>
      <c r="C14" s="66" t="s">
        <v>186</v>
      </c>
      <c r="D14" s="36">
        <f>'[1]Місто'!E15</f>
        <v>606132</v>
      </c>
      <c r="E14" s="36">
        <f>'[1]Місто'!$F$15</f>
        <v>606132</v>
      </c>
      <c r="F14" s="36">
        <f>'[1]Місто'!G15</f>
        <v>0</v>
      </c>
      <c r="G14" s="36">
        <f>'[1]Місто'!H15</f>
        <v>0</v>
      </c>
      <c r="H14" s="36"/>
      <c r="I14" s="36">
        <f t="shared" si="2"/>
        <v>0</v>
      </c>
      <c r="J14" s="36">
        <f>'[1]Місто'!K15</f>
        <v>0</v>
      </c>
      <c r="K14" s="36">
        <f>'[1]Місто'!L15</f>
        <v>0</v>
      </c>
      <c r="L14" s="36">
        <f>'[1]Місто'!M15</f>
        <v>0</v>
      </c>
      <c r="M14" s="36">
        <f>'[1]Місто'!N15</f>
        <v>0</v>
      </c>
      <c r="N14" s="36">
        <f>'[1]Місто'!O15</f>
        <v>0</v>
      </c>
      <c r="O14" s="52">
        <f>D14+I14</f>
        <v>606132</v>
      </c>
      <c r="P14" s="50">
        <f>O14-'[1]Місто'!$P$15</f>
        <v>0</v>
      </c>
      <c r="Q14" s="56"/>
    </row>
    <row r="15" spans="1:17" ht="26.25" customHeight="1" hidden="1">
      <c r="A15" s="78" t="s">
        <v>187</v>
      </c>
      <c r="B15" s="37" t="s">
        <v>89</v>
      </c>
      <c r="C15" s="68" t="s">
        <v>188</v>
      </c>
      <c r="D15" s="36">
        <f>'[1]Місто'!E17</f>
        <v>0</v>
      </c>
      <c r="E15" s="36"/>
      <c r="F15" s="36">
        <f>'[1]Місто'!G17</f>
        <v>0</v>
      </c>
      <c r="G15" s="36">
        <f>'[1]Місто'!H17</f>
        <v>0</v>
      </c>
      <c r="H15" s="36"/>
      <c r="I15" s="36">
        <f t="shared" si="2"/>
        <v>0</v>
      </c>
      <c r="J15" s="36">
        <f>'[1]Місто'!K17</f>
        <v>0</v>
      </c>
      <c r="K15" s="36">
        <f>'[1]Місто'!L17</f>
        <v>0</v>
      </c>
      <c r="L15" s="36">
        <f>'[1]Місто'!M17</f>
        <v>0</v>
      </c>
      <c r="M15" s="36">
        <f>'[1]Місто'!N17</f>
        <v>0</v>
      </c>
      <c r="N15" s="36">
        <f>'[1]Місто'!O17</f>
        <v>0</v>
      </c>
      <c r="O15" s="52">
        <f>D15+I15</f>
        <v>0</v>
      </c>
      <c r="P15" s="50">
        <f>O15-'[1]Місто'!$P$17</f>
        <v>0</v>
      </c>
      <c r="Q15" s="56"/>
    </row>
    <row r="16" spans="1:17" ht="178.5" hidden="1">
      <c r="A16" s="78" t="s">
        <v>519</v>
      </c>
      <c r="B16" s="67" t="s">
        <v>362</v>
      </c>
      <c r="C16" s="123" t="s">
        <v>363</v>
      </c>
      <c r="D16" s="36"/>
      <c r="E16" s="36"/>
      <c r="F16" s="36"/>
      <c r="G16" s="36"/>
      <c r="H16" s="36"/>
      <c r="I16" s="36">
        <f t="shared" si="2"/>
        <v>0</v>
      </c>
      <c r="J16" s="36"/>
      <c r="K16" s="36"/>
      <c r="L16" s="36"/>
      <c r="M16" s="36">
        <f>'[1]Місто'!$N$19</f>
        <v>0</v>
      </c>
      <c r="N16" s="36">
        <f>M16</f>
        <v>0</v>
      </c>
      <c r="O16" s="52">
        <f>D16+I16</f>
        <v>0</v>
      </c>
      <c r="P16" s="50">
        <f>O16-'[1]Місто'!P15</f>
        <v>-606132</v>
      </c>
      <c r="Q16" s="56"/>
    </row>
    <row r="17" spans="1:17" ht="75.75" customHeight="1">
      <c r="A17" s="143" t="s">
        <v>627</v>
      </c>
      <c r="B17" s="129" t="s">
        <v>54</v>
      </c>
      <c r="C17" s="134" t="s">
        <v>494</v>
      </c>
      <c r="D17" s="135"/>
      <c r="E17" s="135"/>
      <c r="F17" s="135"/>
      <c r="G17" s="135"/>
      <c r="H17" s="135"/>
      <c r="I17" s="135">
        <f aca="true" t="shared" si="4" ref="I17:N17">I18</f>
        <v>100000</v>
      </c>
      <c r="J17" s="135">
        <f t="shared" si="4"/>
        <v>100000</v>
      </c>
      <c r="K17" s="135">
        <f t="shared" si="4"/>
        <v>0</v>
      </c>
      <c r="L17" s="135">
        <f t="shared" si="4"/>
        <v>0</v>
      </c>
      <c r="M17" s="135">
        <f t="shared" si="4"/>
        <v>0</v>
      </c>
      <c r="N17" s="135">
        <f t="shared" si="4"/>
        <v>0</v>
      </c>
      <c r="O17" s="136">
        <f>D17+I17</f>
        <v>100000</v>
      </c>
      <c r="P17" s="50"/>
      <c r="Q17" s="56"/>
    </row>
    <row r="18" spans="1:17" ht="25.5">
      <c r="A18" s="78" t="s">
        <v>628</v>
      </c>
      <c r="B18" s="37" t="s">
        <v>54</v>
      </c>
      <c r="C18" s="66" t="s">
        <v>189</v>
      </c>
      <c r="D18" s="36">
        <f>'[1]Місто'!E25</f>
        <v>0</v>
      </c>
      <c r="E18" s="36"/>
      <c r="F18" s="36">
        <f>'[1]Місто'!G25</f>
        <v>0</v>
      </c>
      <c r="G18" s="36">
        <f>'[1]Місто'!H25</f>
        <v>0</v>
      </c>
      <c r="H18" s="36"/>
      <c r="I18" s="36">
        <f>J18+M18</f>
        <v>100000</v>
      </c>
      <c r="J18" s="36">
        <f>'[1]Місто'!K25</f>
        <v>100000</v>
      </c>
      <c r="K18" s="36">
        <f>'[1]Місто'!L25</f>
        <v>0</v>
      </c>
      <c r="L18" s="36">
        <f>'[1]Місто'!M25</f>
        <v>0</v>
      </c>
      <c r="M18" s="36">
        <f>'[1]Місто'!N25</f>
        <v>0</v>
      </c>
      <c r="N18" s="36">
        <f>'[1]Місто'!O25</f>
        <v>0</v>
      </c>
      <c r="O18" s="52">
        <f t="shared" si="3"/>
        <v>100000</v>
      </c>
      <c r="P18" s="50"/>
      <c r="Q18" s="56"/>
    </row>
    <row r="19" spans="1:17" ht="57" customHeight="1" hidden="1">
      <c r="A19" s="78" t="s">
        <v>190</v>
      </c>
      <c r="B19" s="67" t="s">
        <v>65</v>
      </c>
      <c r="C19" s="66" t="s">
        <v>191</v>
      </c>
      <c r="D19" s="36">
        <f>'[1]Місто'!E27</f>
        <v>0</v>
      </c>
      <c r="E19" s="36"/>
      <c r="F19" s="36">
        <f>'[1]Місто'!G27</f>
        <v>0</v>
      </c>
      <c r="G19" s="36">
        <f>'[1]Місто'!H27</f>
        <v>0</v>
      </c>
      <c r="H19" s="36"/>
      <c r="I19" s="36">
        <f>J19+M19</f>
        <v>0</v>
      </c>
      <c r="J19" s="36">
        <f>'[1]Місто'!K27</f>
        <v>0</v>
      </c>
      <c r="K19" s="36">
        <f>'[1]Місто'!L27</f>
        <v>0</v>
      </c>
      <c r="L19" s="36">
        <f>'[1]Місто'!M27</f>
        <v>0</v>
      </c>
      <c r="M19" s="36">
        <f>'[1]Місто'!N27</f>
        <v>0</v>
      </c>
      <c r="N19" s="36">
        <f>'[1]Місто'!O27</f>
        <v>0</v>
      </c>
      <c r="O19" s="52">
        <f t="shared" si="3"/>
        <v>0</v>
      </c>
      <c r="P19" s="50"/>
      <c r="Q19" s="56"/>
    </row>
    <row r="20" spans="1:17" ht="15" customHeight="1">
      <c r="A20" s="143" t="s">
        <v>480</v>
      </c>
      <c r="B20" s="129" t="s">
        <v>55</v>
      </c>
      <c r="C20" s="134" t="s">
        <v>477</v>
      </c>
      <c r="D20" s="135">
        <f>D21+D22+D23+D25+D24</f>
        <v>4792775</v>
      </c>
      <c r="E20" s="135">
        <f>E21+E22+E23+E25+E24</f>
        <v>4792775</v>
      </c>
      <c r="F20" s="135">
        <f>F21+F22+F23</f>
        <v>1821020</v>
      </c>
      <c r="G20" s="135">
        <f>G21+G22+G23</f>
        <v>109037</v>
      </c>
      <c r="H20" s="135"/>
      <c r="I20" s="135">
        <f>J20+M20</f>
        <v>0</v>
      </c>
      <c r="J20" s="135">
        <f>J21+J22+J23</f>
        <v>0</v>
      </c>
      <c r="K20" s="135">
        <f>K21+K22+K23</f>
        <v>0</v>
      </c>
      <c r="L20" s="135">
        <f>L21+L22+L23</f>
        <v>0</v>
      </c>
      <c r="M20" s="135">
        <f>M21+M22+M23</f>
        <v>0</v>
      </c>
      <c r="N20" s="135">
        <f>N21+N22+N23</f>
        <v>0</v>
      </c>
      <c r="O20" s="136">
        <f t="shared" si="3"/>
        <v>4792775</v>
      </c>
      <c r="P20" s="50"/>
      <c r="Q20" s="56"/>
    </row>
    <row r="21" spans="1:17" ht="51">
      <c r="A21" s="78" t="s">
        <v>471</v>
      </c>
      <c r="B21" s="67" t="s">
        <v>55</v>
      </c>
      <c r="C21" s="66" t="s">
        <v>364</v>
      </c>
      <c r="D21" s="36">
        <f>'[1]Місто'!E32+'[1]Місто'!$E$35</f>
        <v>264381</v>
      </c>
      <c r="E21" s="36">
        <f>'[1]Місто'!$F$32+'[1]Місто'!$F$35</f>
        <v>264381</v>
      </c>
      <c r="F21" s="36">
        <f>'[1]Місто'!G32</f>
        <v>0</v>
      </c>
      <c r="G21" s="36">
        <f>'[1]Місто'!H32</f>
        <v>0</v>
      </c>
      <c r="H21" s="36"/>
      <c r="I21" s="36">
        <f t="shared" si="2"/>
        <v>0</v>
      </c>
      <c r="J21" s="36">
        <f>'[1]Місто'!K32</f>
        <v>0</v>
      </c>
      <c r="K21" s="36">
        <f>'[1]Місто'!L32</f>
        <v>0</v>
      </c>
      <c r="L21" s="36">
        <f>'[1]Місто'!M32</f>
        <v>0</v>
      </c>
      <c r="M21" s="36">
        <f>'[1]Місто'!N32</f>
        <v>0</v>
      </c>
      <c r="N21" s="36">
        <f>'[1]Місто'!O32</f>
        <v>0</v>
      </c>
      <c r="O21" s="52">
        <f t="shared" si="3"/>
        <v>264381</v>
      </c>
      <c r="P21" s="50"/>
      <c r="Q21" s="56"/>
    </row>
    <row r="22" spans="1:17" ht="120.75" customHeight="1">
      <c r="A22" s="78" t="s">
        <v>423</v>
      </c>
      <c r="B22" s="67" t="s">
        <v>55</v>
      </c>
      <c r="C22" s="62" t="s">
        <v>414</v>
      </c>
      <c r="D22" s="69">
        <f>'[1]Місто'!E33</f>
        <v>306507</v>
      </c>
      <c r="E22" s="69">
        <f>'[1]Місто'!F33</f>
        <v>306507</v>
      </c>
      <c r="F22" s="69">
        <f>'[1]Місто'!G33</f>
        <v>0</v>
      </c>
      <c r="G22" s="69">
        <f>'[1]Місто'!H33</f>
        <v>0</v>
      </c>
      <c r="H22" s="69">
        <f>'[1]Місто'!I33</f>
        <v>0</v>
      </c>
      <c r="I22" s="69">
        <f>'[1]Місто'!J33</f>
        <v>0</v>
      </c>
      <c r="J22" s="69">
        <f>'[1]Місто'!K33</f>
        <v>0</v>
      </c>
      <c r="K22" s="69">
        <f>'[1]Місто'!L33</f>
        <v>0</v>
      </c>
      <c r="L22" s="69">
        <f>'[1]Місто'!M33</f>
        <v>0</v>
      </c>
      <c r="M22" s="69">
        <f>'[1]Місто'!N33</f>
        <v>0</v>
      </c>
      <c r="N22" s="69">
        <f>'[1]Місто'!O33</f>
        <v>0</v>
      </c>
      <c r="O22" s="69">
        <f>'[1]Місто'!P33</f>
        <v>306507</v>
      </c>
      <c r="P22" s="50"/>
      <c r="Q22" s="56"/>
    </row>
    <row r="23" spans="1:17" ht="51.75" customHeight="1">
      <c r="A23" s="78" t="s">
        <v>424</v>
      </c>
      <c r="B23" s="67" t="s">
        <v>55</v>
      </c>
      <c r="C23" s="66" t="s">
        <v>193</v>
      </c>
      <c r="D23" s="36">
        <f>'[1]Місто'!E34</f>
        <v>4221887</v>
      </c>
      <c r="E23" s="36">
        <f>'[1]Місто'!$F$34</f>
        <v>4221887</v>
      </c>
      <c r="F23" s="36">
        <f>'[1]Місто'!$G$34</f>
        <v>1821020</v>
      </c>
      <c r="G23" s="36">
        <f>'[1]Місто'!H34</f>
        <v>109037</v>
      </c>
      <c r="H23" s="36"/>
      <c r="I23" s="36">
        <f t="shared" si="2"/>
        <v>0</v>
      </c>
      <c r="J23" s="36">
        <f>'[1]Місто'!K34</f>
        <v>0</v>
      </c>
      <c r="K23" s="36">
        <f>'[1]Місто'!L34</f>
        <v>0</v>
      </c>
      <c r="L23" s="36">
        <f>'[1]Місто'!M34</f>
        <v>0</v>
      </c>
      <c r="M23" s="36">
        <f>'[1]Місто'!N34</f>
        <v>0</v>
      </c>
      <c r="N23" s="36">
        <f>'[1]Місто'!O34</f>
        <v>0</v>
      </c>
      <c r="O23" s="52">
        <f t="shared" si="3"/>
        <v>4221887</v>
      </c>
      <c r="P23" s="50"/>
      <c r="Q23" s="56"/>
    </row>
    <row r="24" spans="1:17" s="108" customFormat="1" ht="63.75" hidden="1">
      <c r="A24" s="78" t="s">
        <v>568</v>
      </c>
      <c r="B24" s="40" t="s">
        <v>55</v>
      </c>
      <c r="C24" s="133" t="s">
        <v>497</v>
      </c>
      <c r="D24" s="69">
        <f>'[1]Місто'!$E$30+'[1]Місто'!$E$31</f>
        <v>0</v>
      </c>
      <c r="E24" s="69"/>
      <c r="F24" s="105"/>
      <c r="G24" s="105"/>
      <c r="H24" s="105"/>
      <c r="I24" s="105"/>
      <c r="J24" s="105"/>
      <c r="K24" s="105"/>
      <c r="L24" s="105"/>
      <c r="M24" s="105"/>
      <c r="N24" s="105"/>
      <c r="O24" s="52">
        <f t="shared" si="3"/>
        <v>0</v>
      </c>
      <c r="P24" s="50"/>
      <c r="Q24" s="107"/>
    </row>
    <row r="25" spans="1:17" ht="56.25" customHeight="1" hidden="1">
      <c r="A25" s="78" t="s">
        <v>503</v>
      </c>
      <c r="B25" s="67" t="s">
        <v>55</v>
      </c>
      <c r="C25" s="62" t="s">
        <v>379</v>
      </c>
      <c r="D25" s="36"/>
      <c r="E25" s="36"/>
      <c r="F25" s="36"/>
      <c r="G25" s="36"/>
      <c r="H25" s="36"/>
      <c r="I25" s="36"/>
      <c r="J25" s="36"/>
      <c r="K25" s="36"/>
      <c r="L25" s="36"/>
      <c r="M25" s="36"/>
      <c r="N25" s="36"/>
      <c r="O25" s="52"/>
      <c r="P25" s="50">
        <f>O25-'[1]Місто'!P23</f>
        <v>0</v>
      </c>
      <c r="Q25" s="56"/>
    </row>
    <row r="26" spans="1:17" s="108" customFormat="1" ht="23.25" customHeight="1" hidden="1">
      <c r="A26" s="103"/>
      <c r="B26" s="103"/>
      <c r="C26" s="104"/>
      <c r="D26" s="105"/>
      <c r="E26" s="105"/>
      <c r="F26" s="105"/>
      <c r="G26" s="105"/>
      <c r="H26" s="105"/>
      <c r="I26" s="105"/>
      <c r="J26" s="105"/>
      <c r="K26" s="105"/>
      <c r="L26" s="105"/>
      <c r="M26" s="105"/>
      <c r="N26" s="105"/>
      <c r="O26" s="106">
        <f t="shared" si="3"/>
        <v>0</v>
      </c>
      <c r="P26" s="50">
        <f>O26-'[1]Місто'!P24</f>
        <v>-100000</v>
      </c>
      <c r="Q26" s="107"/>
    </row>
    <row r="27" spans="1:17" s="51" customFormat="1" ht="41.25" customHeight="1">
      <c r="A27" s="83" t="s">
        <v>194</v>
      </c>
      <c r="B27" s="83" t="s">
        <v>167</v>
      </c>
      <c r="C27" s="84" t="s">
        <v>133</v>
      </c>
      <c r="D27" s="48">
        <f>D28</f>
        <v>946008637</v>
      </c>
      <c r="E27" s="48">
        <f aca="true" t="shared" si="5" ref="E27:N27">E28</f>
        <v>946008637</v>
      </c>
      <c r="F27" s="48">
        <f t="shared" si="5"/>
        <v>507459049</v>
      </c>
      <c r="G27" s="48">
        <f t="shared" si="5"/>
        <v>176729135</v>
      </c>
      <c r="H27" s="48">
        <f>H28</f>
        <v>0</v>
      </c>
      <c r="I27" s="48">
        <f t="shared" si="5"/>
        <v>87664877</v>
      </c>
      <c r="J27" s="48">
        <f t="shared" si="5"/>
        <v>39228669</v>
      </c>
      <c r="K27" s="48">
        <f t="shared" si="5"/>
        <v>6043166</v>
      </c>
      <c r="L27" s="48">
        <f t="shared" si="5"/>
        <v>422025</v>
      </c>
      <c r="M27" s="48">
        <f t="shared" si="5"/>
        <v>48436208</v>
      </c>
      <c r="N27" s="48">
        <f t="shared" si="5"/>
        <v>48257006</v>
      </c>
      <c r="O27" s="49">
        <f aca="true" t="shared" si="6" ref="O27:O47">D27+I27</f>
        <v>1033673514</v>
      </c>
      <c r="P27" s="50">
        <f>O27-'[1]Місто'!$P$36</f>
        <v>0</v>
      </c>
      <c r="Q27" s="50"/>
    </row>
    <row r="28" spans="1:17" ht="40.5" customHeight="1">
      <c r="A28" s="67" t="s">
        <v>195</v>
      </c>
      <c r="B28" s="37"/>
      <c r="C28" s="55" t="s">
        <v>133</v>
      </c>
      <c r="D28" s="36">
        <f>D29+D30+D31+D33+D35+D37+D38+D39+D40+D41+D42+D43+D44+D45+D46+D47+D48+D50+D51+D53+D54+D59+D49+D60+D56+D58</f>
        <v>946008637</v>
      </c>
      <c r="E28" s="36">
        <f aca="true" t="shared" si="7" ref="E28:O28">E29+E30+E31+E33+E35+E37+E38+E39+E40+E41+E42+E43+E44+E45+E46+E47+E48+E50+E51+E53+E54+E59+E49+E60+E56+E58</f>
        <v>946008637</v>
      </c>
      <c r="F28" s="36">
        <f t="shared" si="7"/>
        <v>507459049</v>
      </c>
      <c r="G28" s="36">
        <f t="shared" si="7"/>
        <v>176729135</v>
      </c>
      <c r="H28" s="36">
        <f t="shared" si="7"/>
        <v>0</v>
      </c>
      <c r="I28" s="36">
        <f t="shared" si="7"/>
        <v>87664877</v>
      </c>
      <c r="J28" s="36">
        <f t="shared" si="7"/>
        <v>39228669</v>
      </c>
      <c r="K28" s="36">
        <f t="shared" si="7"/>
        <v>6043166</v>
      </c>
      <c r="L28" s="36">
        <f t="shared" si="7"/>
        <v>422025</v>
      </c>
      <c r="M28" s="36">
        <f t="shared" si="7"/>
        <v>48436208</v>
      </c>
      <c r="N28" s="36">
        <f t="shared" si="7"/>
        <v>48257006</v>
      </c>
      <c r="O28" s="36">
        <f t="shared" si="7"/>
        <v>1033673514</v>
      </c>
      <c r="P28" s="50">
        <f>O27-O28</f>
        <v>0</v>
      </c>
      <c r="Q28" s="56"/>
    </row>
    <row r="29" spans="1:17" ht="25.5">
      <c r="A29" s="67" t="s">
        <v>1</v>
      </c>
      <c r="B29" s="37" t="s">
        <v>34</v>
      </c>
      <c r="C29" s="68" t="s">
        <v>336</v>
      </c>
      <c r="D29" s="36">
        <f>'[1]Місто'!E38</f>
        <v>5510416</v>
      </c>
      <c r="E29" s="36">
        <f>'[1]Місто'!F38</f>
        <v>5510416</v>
      </c>
      <c r="F29" s="36">
        <f>'[1]Місто'!G38</f>
        <v>3665058</v>
      </c>
      <c r="G29" s="36">
        <f>'[1]Місто'!H38</f>
        <v>375668</v>
      </c>
      <c r="H29" s="36"/>
      <c r="I29" s="36">
        <f aca="true" t="shared" si="8" ref="I29:I60">J29+M29</f>
        <v>0</v>
      </c>
      <c r="J29" s="36">
        <f>'[1]Місто'!K38</f>
        <v>0</v>
      </c>
      <c r="K29" s="36">
        <f>'[1]Місто'!L38</f>
        <v>0</v>
      </c>
      <c r="L29" s="36">
        <f>'[1]Місто'!M38</f>
        <v>0</v>
      </c>
      <c r="M29" s="36">
        <f>'[1]Місто'!N38</f>
        <v>0</v>
      </c>
      <c r="N29" s="36">
        <f>'[1]Місто'!O38</f>
        <v>0</v>
      </c>
      <c r="O29" s="52">
        <f t="shared" si="6"/>
        <v>5510416</v>
      </c>
      <c r="P29" s="50"/>
      <c r="Q29" s="56"/>
    </row>
    <row r="30" spans="1:17" ht="12.75">
      <c r="A30" s="67" t="s">
        <v>197</v>
      </c>
      <c r="B30" s="37" t="s">
        <v>58</v>
      </c>
      <c r="C30" s="109" t="s">
        <v>196</v>
      </c>
      <c r="D30" s="36">
        <f>'[1]Місто'!E40</f>
        <v>264243686</v>
      </c>
      <c r="E30" s="36">
        <f>'[1]Місто'!F40</f>
        <v>264243686</v>
      </c>
      <c r="F30" s="36">
        <f>'[1]Місто'!G40</f>
        <v>132214909</v>
      </c>
      <c r="G30" s="36">
        <f>'[1]Місто'!H40</f>
        <v>58106571</v>
      </c>
      <c r="H30" s="36"/>
      <c r="I30" s="36">
        <f>'[1]Місто'!J40</f>
        <v>26556753</v>
      </c>
      <c r="J30" s="36">
        <f>'[1]Місто'!K40</f>
        <v>22313162</v>
      </c>
      <c r="K30" s="36">
        <f>'[1]Місто'!L40</f>
        <v>136447</v>
      </c>
      <c r="L30" s="36">
        <f>'[1]Місто'!M40</f>
        <v>17808</v>
      </c>
      <c r="M30" s="36">
        <f>'[1]Місто'!N40</f>
        <v>4243591</v>
      </c>
      <c r="N30" s="36">
        <f>'[1]Місто'!O40</f>
        <v>4243591</v>
      </c>
      <c r="O30" s="52">
        <f t="shared" si="6"/>
        <v>290800439</v>
      </c>
      <c r="P30" s="50"/>
      <c r="Q30" s="56"/>
    </row>
    <row r="31" spans="1:17" ht="91.5" customHeight="1">
      <c r="A31" s="67" t="s">
        <v>198</v>
      </c>
      <c r="B31" s="37" t="s">
        <v>35</v>
      </c>
      <c r="C31" s="68" t="s">
        <v>199</v>
      </c>
      <c r="D31" s="36">
        <f>'[1]Місто'!E42</f>
        <v>564392609</v>
      </c>
      <c r="E31" s="36">
        <f>'[1]Місто'!F42</f>
        <v>564392609</v>
      </c>
      <c r="F31" s="36">
        <f>'[1]Місто'!G42</f>
        <v>310357528</v>
      </c>
      <c r="G31" s="36">
        <f>'[1]Місто'!H42</f>
        <v>104027067</v>
      </c>
      <c r="H31" s="36"/>
      <c r="I31" s="36">
        <f>'[1]Місто'!J42</f>
        <v>19914775</v>
      </c>
      <c r="J31" s="36">
        <f>'[1]Місто'!K42</f>
        <v>15150433</v>
      </c>
      <c r="K31" s="36">
        <f>'[1]Місто'!L42</f>
        <v>5532491</v>
      </c>
      <c r="L31" s="36">
        <f>'[1]Місто'!M42</f>
        <v>286891</v>
      </c>
      <c r="M31" s="36">
        <f>'[1]Місто'!N42</f>
        <v>4764342</v>
      </c>
      <c r="N31" s="36">
        <f>'[1]Місто'!O42</f>
        <v>4585140</v>
      </c>
      <c r="O31" s="52">
        <f t="shared" si="6"/>
        <v>584307384</v>
      </c>
      <c r="P31" s="50"/>
      <c r="Q31" s="56"/>
    </row>
    <row r="32" spans="1:17" ht="12.75">
      <c r="A32" s="67"/>
      <c r="B32" s="37"/>
      <c r="C32" s="160" t="s">
        <v>620</v>
      </c>
      <c r="D32" s="36">
        <f>'[1]Місто'!E44</f>
        <v>442813797</v>
      </c>
      <c r="E32" s="36">
        <f>'[1]Місто'!F44</f>
        <v>442813797</v>
      </c>
      <c r="F32" s="36">
        <f>'[1]Місто'!G44</f>
        <v>267567726</v>
      </c>
      <c r="G32" s="36">
        <f>'[1]Місто'!H44</f>
        <v>50938576</v>
      </c>
      <c r="H32" s="36"/>
      <c r="I32" s="36"/>
      <c r="J32" s="36"/>
      <c r="K32" s="36"/>
      <c r="L32" s="36"/>
      <c r="M32" s="36"/>
      <c r="N32" s="36"/>
      <c r="O32" s="52">
        <f t="shared" si="6"/>
        <v>442813797</v>
      </c>
      <c r="P32" s="50"/>
      <c r="Q32" s="56"/>
    </row>
    <row r="33" spans="1:17" ht="25.5">
      <c r="A33" s="79">
        <v>1011030</v>
      </c>
      <c r="B33" s="79" t="s">
        <v>59</v>
      </c>
      <c r="C33" s="110" t="s">
        <v>200</v>
      </c>
      <c r="D33" s="36">
        <f>'[1]Місто'!E45</f>
        <v>8415044</v>
      </c>
      <c r="E33" s="36">
        <f>'[1]Місто'!F45</f>
        <v>8415044</v>
      </c>
      <c r="F33" s="36">
        <f>'[1]Місто'!G45</f>
        <v>5421362</v>
      </c>
      <c r="G33" s="36">
        <f>'[1]Місто'!H45</f>
        <v>1054319</v>
      </c>
      <c r="H33" s="36"/>
      <c r="I33" s="36">
        <f t="shared" si="8"/>
        <v>49906</v>
      </c>
      <c r="J33" s="36">
        <f>'[1]Місто'!K45</f>
        <v>28406</v>
      </c>
      <c r="K33" s="36">
        <f>'[1]Місто'!L45</f>
        <v>0</v>
      </c>
      <c r="L33" s="36">
        <f>'[1]Місто'!M45</f>
        <v>51</v>
      </c>
      <c r="M33" s="36">
        <f>'[1]Місто'!N45</f>
        <v>21500</v>
      </c>
      <c r="N33" s="36">
        <f>'[1]Місто'!O45</f>
        <v>21500</v>
      </c>
      <c r="O33" s="52">
        <f t="shared" si="6"/>
        <v>8464950</v>
      </c>
      <c r="P33" s="50"/>
      <c r="Q33" s="56"/>
    </row>
    <row r="34" spans="1:17" ht="12.75">
      <c r="A34" s="79"/>
      <c r="B34" s="79"/>
      <c r="C34" s="160" t="s">
        <v>620</v>
      </c>
      <c r="D34" s="36">
        <f>'[1]Місто'!E46</f>
        <v>7789304</v>
      </c>
      <c r="E34" s="36">
        <f>'[1]Місто'!F46</f>
        <v>7789304</v>
      </c>
      <c r="F34" s="36">
        <f>'[1]Місто'!G46</f>
        <v>4984362</v>
      </c>
      <c r="G34" s="36">
        <f>'[1]Місто'!H46</f>
        <v>1054319</v>
      </c>
      <c r="H34" s="36"/>
      <c r="I34" s="36"/>
      <c r="J34" s="36"/>
      <c r="K34" s="36"/>
      <c r="L34" s="36"/>
      <c r="M34" s="36"/>
      <c r="N34" s="36"/>
      <c r="O34" s="52">
        <f t="shared" si="6"/>
        <v>7789304</v>
      </c>
      <c r="P34" s="50"/>
      <c r="Q34" s="56"/>
    </row>
    <row r="35" spans="1:16" s="3" customFormat="1" ht="89.25">
      <c r="A35" s="8" t="s">
        <v>629</v>
      </c>
      <c r="B35" s="8" t="s">
        <v>60</v>
      </c>
      <c r="C35" s="2" t="s">
        <v>201</v>
      </c>
      <c r="D35" s="26">
        <f>'[1]Місто'!$E$47</f>
        <v>5401499</v>
      </c>
      <c r="E35" s="26">
        <f>'[1]Місто'!$E$47</f>
        <v>5401499</v>
      </c>
      <c r="F35" s="26">
        <f>'[1]Місто'!G47</f>
        <v>3983967</v>
      </c>
      <c r="G35" s="26">
        <f>'[1]Місто'!H47</f>
        <v>0</v>
      </c>
      <c r="H35" s="26"/>
      <c r="I35" s="26">
        <f t="shared" si="8"/>
        <v>0</v>
      </c>
      <c r="J35" s="26">
        <f>'[1]Місто'!K47</f>
        <v>0</v>
      </c>
      <c r="K35" s="26">
        <f>'[1]Місто'!L47</f>
        <v>0</v>
      </c>
      <c r="L35" s="26">
        <f>'[1]Місто'!M47</f>
        <v>0</v>
      </c>
      <c r="M35" s="26">
        <f>'[1]Місто'!N47</f>
        <v>0</v>
      </c>
      <c r="N35" s="26">
        <f>'[1]Місто'!O47</f>
        <v>0</v>
      </c>
      <c r="O35" s="25">
        <f t="shared" si="6"/>
        <v>5401499</v>
      </c>
      <c r="P35" s="50"/>
    </row>
    <row r="36" spans="1:16" s="3" customFormat="1" ht="12.75">
      <c r="A36" s="8"/>
      <c r="B36" s="8"/>
      <c r="C36" s="160" t="s">
        <v>620</v>
      </c>
      <c r="D36" s="26">
        <f>'[1]Місто'!E48</f>
        <v>4973599</v>
      </c>
      <c r="E36" s="26">
        <f>'[1]Місто'!F48</f>
        <v>4973599</v>
      </c>
      <c r="F36" s="26">
        <f>'[1]Місто'!G48</f>
        <v>3668367</v>
      </c>
      <c r="G36" s="26">
        <f>'[1]Місто'!H48</f>
        <v>0</v>
      </c>
      <c r="H36" s="26"/>
      <c r="I36" s="26"/>
      <c r="J36" s="26"/>
      <c r="K36" s="26"/>
      <c r="L36" s="26"/>
      <c r="M36" s="26"/>
      <c r="N36" s="26"/>
      <c r="O36" s="25">
        <f t="shared" si="6"/>
        <v>4973599</v>
      </c>
      <c r="P36" s="50"/>
    </row>
    <row r="37" spans="1:17" ht="51">
      <c r="A37" s="67" t="s">
        <v>630</v>
      </c>
      <c r="B37" s="37" t="s">
        <v>36</v>
      </c>
      <c r="C37" s="68" t="s">
        <v>202</v>
      </c>
      <c r="D37" s="36">
        <f>'[1]Місто'!E49</f>
        <v>34468144</v>
      </c>
      <c r="E37" s="36">
        <f>'[1]Місто'!F49</f>
        <v>34468144</v>
      </c>
      <c r="F37" s="36">
        <f>'[1]Місто'!G49</f>
        <v>19001786</v>
      </c>
      <c r="G37" s="36">
        <f>'[1]Місто'!H49</f>
        <v>7631538</v>
      </c>
      <c r="H37" s="36"/>
      <c r="I37" s="36">
        <f t="shared" si="8"/>
        <v>636944</v>
      </c>
      <c r="J37" s="36">
        <f>'[1]Місто'!K49</f>
        <v>387070</v>
      </c>
      <c r="K37" s="36">
        <f>'[1]Місто'!L49</f>
        <v>103256</v>
      </c>
      <c r="L37" s="36">
        <f>'[1]Місто'!M49</f>
        <v>7775</v>
      </c>
      <c r="M37" s="36">
        <f>'[1]Місто'!N49</f>
        <v>249874</v>
      </c>
      <c r="N37" s="36">
        <f>'[1]Місто'!O49</f>
        <v>249874</v>
      </c>
      <c r="O37" s="52">
        <f t="shared" si="6"/>
        <v>35105088</v>
      </c>
      <c r="P37" s="50"/>
      <c r="Q37" s="56"/>
    </row>
    <row r="38" spans="1:17" ht="39.75" customHeight="1">
      <c r="A38" s="67" t="s">
        <v>203</v>
      </c>
      <c r="B38" s="37" t="s">
        <v>37</v>
      </c>
      <c r="C38" s="68" t="s">
        <v>204</v>
      </c>
      <c r="D38" s="36">
        <f>'[1]Місто'!E51</f>
        <v>3676822</v>
      </c>
      <c r="E38" s="36">
        <f>'[1]Місто'!F51</f>
        <v>3676822</v>
      </c>
      <c r="F38" s="36">
        <f>'[1]Місто'!G51</f>
        <v>2503062</v>
      </c>
      <c r="G38" s="36">
        <f>'[1]Місто'!H51</f>
        <v>169398</v>
      </c>
      <c r="H38" s="36"/>
      <c r="I38" s="36">
        <f t="shared" si="8"/>
        <v>15000</v>
      </c>
      <c r="J38" s="36">
        <f>'[1]Місто'!K$51</f>
        <v>0</v>
      </c>
      <c r="K38" s="36">
        <f>'[1]Місто'!L$51</f>
        <v>0</v>
      </c>
      <c r="L38" s="36">
        <f>'[1]Місто'!M$51</f>
        <v>0</v>
      </c>
      <c r="M38" s="36">
        <f>'[1]Місто'!N$51</f>
        <v>15000</v>
      </c>
      <c r="N38" s="36">
        <f>'[1]Місто'!O$51</f>
        <v>15000</v>
      </c>
      <c r="O38" s="52">
        <f t="shared" si="6"/>
        <v>3691822</v>
      </c>
      <c r="P38" s="50"/>
      <c r="Q38" s="56"/>
    </row>
    <row r="39" spans="1:17" ht="51.75" customHeight="1">
      <c r="A39" s="67" t="s">
        <v>205</v>
      </c>
      <c r="B39" s="37" t="s">
        <v>122</v>
      </c>
      <c r="C39" s="62" t="s">
        <v>206</v>
      </c>
      <c r="D39" s="36">
        <f>'[1]Місто'!E52</f>
        <v>1166713</v>
      </c>
      <c r="E39" s="36">
        <f>'[1]Місто'!F52</f>
        <v>1166713</v>
      </c>
      <c r="F39" s="36">
        <f>'[1]Місто'!G52</f>
        <v>632827</v>
      </c>
      <c r="G39" s="36">
        <f>'[1]Місто'!H52</f>
        <v>32036</v>
      </c>
      <c r="H39" s="36"/>
      <c r="I39" s="36">
        <f>J39+M39</f>
        <v>17400</v>
      </c>
      <c r="J39" s="36">
        <f>'[1]Місто'!K52</f>
        <v>0</v>
      </c>
      <c r="K39" s="36">
        <f>'[1]Місто'!L52</f>
        <v>0</v>
      </c>
      <c r="L39" s="36">
        <f>'[1]Місто'!M52</f>
        <v>0</v>
      </c>
      <c r="M39" s="36">
        <f>'[1]Місто'!N52</f>
        <v>17400</v>
      </c>
      <c r="N39" s="36">
        <f>'[1]Місто'!O52</f>
        <v>17400</v>
      </c>
      <c r="O39" s="52">
        <f t="shared" si="6"/>
        <v>1184113</v>
      </c>
      <c r="P39" s="50"/>
      <c r="Q39" s="56"/>
    </row>
    <row r="40" spans="1:17" ht="25.5">
      <c r="A40" s="67" t="s">
        <v>207</v>
      </c>
      <c r="B40" s="37" t="s">
        <v>38</v>
      </c>
      <c r="C40" s="62" t="s">
        <v>208</v>
      </c>
      <c r="D40" s="36">
        <f>'[1]Місто'!E53</f>
        <v>13421974</v>
      </c>
      <c r="E40" s="36">
        <f>'[1]Місто'!F53</f>
        <v>13421974</v>
      </c>
      <c r="F40" s="36">
        <f>'[1]Місто'!G53</f>
        <v>8449198</v>
      </c>
      <c r="G40" s="36">
        <f>'[1]Місто'!H53</f>
        <v>866395</v>
      </c>
      <c r="H40" s="36"/>
      <c r="I40" s="36">
        <f t="shared" si="8"/>
        <v>222490</v>
      </c>
      <c r="J40" s="36">
        <f>'[1]Місто'!K53</f>
        <v>25005</v>
      </c>
      <c r="K40" s="36">
        <f>'[1]Місто'!L53</f>
        <v>0</v>
      </c>
      <c r="L40" s="36">
        <f>'[1]Місто'!M53</f>
        <v>0</v>
      </c>
      <c r="M40" s="36">
        <f>'[1]Місто'!N53</f>
        <v>197485</v>
      </c>
      <c r="N40" s="36">
        <f>'[1]Місто'!O53</f>
        <v>197485</v>
      </c>
      <c r="O40" s="52">
        <f t="shared" si="6"/>
        <v>13644464</v>
      </c>
      <c r="P40" s="50"/>
      <c r="Q40" s="56"/>
    </row>
    <row r="41" spans="1:17" ht="25.5">
      <c r="A41" s="67" t="s">
        <v>209</v>
      </c>
      <c r="B41" s="37" t="s">
        <v>39</v>
      </c>
      <c r="C41" s="62" t="s">
        <v>210</v>
      </c>
      <c r="D41" s="36">
        <f>'[1]Місто'!E54</f>
        <v>5342757</v>
      </c>
      <c r="E41" s="36">
        <f>'[1]Місто'!F54</f>
        <v>5342757</v>
      </c>
      <c r="F41" s="36">
        <f>'[1]Місто'!G54</f>
        <v>3003863</v>
      </c>
      <c r="G41" s="36">
        <f>'[1]Місто'!H54</f>
        <v>612393</v>
      </c>
      <c r="H41" s="36"/>
      <c r="I41" s="36">
        <f t="shared" si="8"/>
        <v>487463</v>
      </c>
      <c r="J41" s="36">
        <f>'[1]Місто'!K54</f>
        <v>428753</v>
      </c>
      <c r="K41" s="36">
        <f>'[1]Місто'!L54</f>
        <v>0</v>
      </c>
      <c r="L41" s="36">
        <f>'[1]Місто'!M54</f>
        <v>0</v>
      </c>
      <c r="M41" s="36">
        <f>'[1]Місто'!N54</f>
        <v>58710</v>
      </c>
      <c r="N41" s="36">
        <f>'[1]Місто'!O54</f>
        <v>58710</v>
      </c>
      <c r="O41" s="52">
        <f t="shared" si="6"/>
        <v>5830220</v>
      </c>
      <c r="P41" s="50"/>
      <c r="Q41" s="56"/>
    </row>
    <row r="42" spans="1:17" ht="12.75">
      <c r="A42" s="67" t="s">
        <v>211</v>
      </c>
      <c r="B42" s="67" t="s">
        <v>129</v>
      </c>
      <c r="C42" s="62" t="s">
        <v>212</v>
      </c>
      <c r="D42" s="36">
        <f>'[1]Місто'!E55</f>
        <v>5013529</v>
      </c>
      <c r="E42" s="36">
        <f>'[1]Місто'!F55</f>
        <v>5013529</v>
      </c>
      <c r="F42" s="36">
        <f>'[1]Місто'!G55</f>
        <v>3073345</v>
      </c>
      <c r="G42" s="36">
        <f>'[1]Місто'!H55</f>
        <v>655369</v>
      </c>
      <c r="H42" s="36"/>
      <c r="I42" s="36">
        <f t="shared" si="8"/>
        <v>10000</v>
      </c>
      <c r="J42" s="36">
        <f>'[1]Місто'!K55</f>
        <v>0</v>
      </c>
      <c r="K42" s="36">
        <f>'[1]Місто'!L55</f>
        <v>0</v>
      </c>
      <c r="L42" s="36">
        <f>'[1]Місто'!M55</f>
        <v>0</v>
      </c>
      <c r="M42" s="36">
        <f>'[1]Місто'!N55</f>
        <v>10000</v>
      </c>
      <c r="N42" s="36">
        <f>'[1]Місто'!O55</f>
        <v>10000</v>
      </c>
      <c r="O42" s="52">
        <f t="shared" si="6"/>
        <v>5023529</v>
      </c>
      <c r="P42" s="50"/>
      <c r="Q42" s="56"/>
    </row>
    <row r="43" spans="1:17" ht="48.75" customHeight="1">
      <c r="A43" s="67" t="s">
        <v>631</v>
      </c>
      <c r="B43" s="37" t="s">
        <v>115</v>
      </c>
      <c r="C43" s="62" t="s">
        <v>213</v>
      </c>
      <c r="D43" s="36">
        <f>'[1]Місто'!E56</f>
        <v>271500</v>
      </c>
      <c r="E43" s="36">
        <f>'[1]Місто'!F56</f>
        <v>271500</v>
      </c>
      <c r="F43" s="36">
        <f>'[1]Місто'!G56</f>
        <v>0</v>
      </c>
      <c r="G43" s="36">
        <f>'[1]Місто'!H56</f>
        <v>0</v>
      </c>
      <c r="H43" s="36"/>
      <c r="I43" s="36">
        <f t="shared" si="8"/>
        <v>0</v>
      </c>
      <c r="J43" s="36">
        <f>'[1]Місто'!K56</f>
        <v>0</v>
      </c>
      <c r="K43" s="36">
        <f>'[1]Місто'!L56</f>
        <v>0</v>
      </c>
      <c r="L43" s="36">
        <f>'[1]Місто'!M56</f>
        <v>0</v>
      </c>
      <c r="M43" s="36">
        <f>'[1]Місто'!N56</f>
        <v>0</v>
      </c>
      <c r="N43" s="36">
        <f>'[1]Місто'!O56</f>
        <v>0</v>
      </c>
      <c r="O43" s="52">
        <f t="shared" si="6"/>
        <v>271500</v>
      </c>
      <c r="P43" s="50"/>
      <c r="Q43" s="56"/>
    </row>
    <row r="44" spans="1:17" ht="27.75" customHeight="1" hidden="1">
      <c r="A44" s="67" t="s">
        <v>428</v>
      </c>
      <c r="B44" s="37" t="s">
        <v>92</v>
      </c>
      <c r="C44" s="66" t="s">
        <v>427</v>
      </c>
      <c r="D44" s="36">
        <f>'[1]Місто'!E60</f>
        <v>0</v>
      </c>
      <c r="E44" s="36">
        <f>'[1]Місто'!F60</f>
        <v>0</v>
      </c>
      <c r="F44" s="36">
        <f>'[1]Місто'!G60</f>
        <v>0</v>
      </c>
      <c r="G44" s="36">
        <f>'[1]Місто'!H60</f>
        <v>0</v>
      </c>
      <c r="H44" s="36"/>
      <c r="I44" s="36">
        <f>J44+M44</f>
        <v>0</v>
      </c>
      <c r="J44" s="36">
        <f>'[1]Місто'!K60</f>
        <v>0</v>
      </c>
      <c r="K44" s="36">
        <f>'[1]Місто'!L60</f>
        <v>0</v>
      </c>
      <c r="L44" s="36">
        <f>'[1]Місто'!M60</f>
        <v>0</v>
      </c>
      <c r="M44" s="36">
        <f>'[1]Місто'!N60</f>
        <v>0</v>
      </c>
      <c r="N44" s="36">
        <f>'[1]Місто'!O60</f>
        <v>0</v>
      </c>
      <c r="O44" s="52">
        <f>D44+I44</f>
        <v>0</v>
      </c>
      <c r="P44" s="50"/>
      <c r="Q44" s="56"/>
    </row>
    <row r="45" spans="1:17" ht="37.5" customHeight="1" hidden="1">
      <c r="A45" s="67" t="s">
        <v>429</v>
      </c>
      <c r="B45" s="37" t="s">
        <v>93</v>
      </c>
      <c r="C45" s="57" t="s">
        <v>119</v>
      </c>
      <c r="D45" s="36">
        <f>'[1]Місто'!E61</f>
        <v>0</v>
      </c>
      <c r="E45" s="36">
        <f>'[1]Місто'!F61</f>
        <v>0</v>
      </c>
      <c r="F45" s="36">
        <f>'[1]Місто'!G61</f>
        <v>0</v>
      </c>
      <c r="G45" s="36">
        <f>'[1]Місто'!H61</f>
        <v>0</v>
      </c>
      <c r="H45" s="36"/>
      <c r="I45" s="36">
        <f>J45+M45</f>
        <v>0</v>
      </c>
      <c r="J45" s="36">
        <f>'[1]Місто'!K61</f>
        <v>0</v>
      </c>
      <c r="K45" s="36">
        <f>'[1]Місто'!L61</f>
        <v>0</v>
      </c>
      <c r="L45" s="36">
        <f>'[1]Місто'!M61</f>
        <v>0</v>
      </c>
      <c r="M45" s="36">
        <f>'[1]Місто'!N61</f>
        <v>0</v>
      </c>
      <c r="N45" s="36">
        <f>'[1]Місто'!O61</f>
        <v>0</v>
      </c>
      <c r="O45" s="52">
        <f>D45+I45</f>
        <v>0</v>
      </c>
      <c r="P45" s="50"/>
      <c r="Q45" s="56"/>
    </row>
    <row r="46" spans="1:17" ht="30" customHeight="1">
      <c r="A46" s="67" t="s">
        <v>430</v>
      </c>
      <c r="B46" s="37" t="s">
        <v>48</v>
      </c>
      <c r="C46" s="66" t="s">
        <v>435</v>
      </c>
      <c r="D46" s="36">
        <f>'[1]Місто'!E62</f>
        <v>457550</v>
      </c>
      <c r="E46" s="36">
        <f>'[1]Місто'!F62</f>
        <v>457550</v>
      </c>
      <c r="F46" s="36">
        <f>'[1]Місто'!G62</f>
        <v>0</v>
      </c>
      <c r="G46" s="36">
        <f>'[1]Місто'!H62</f>
        <v>0</v>
      </c>
      <c r="H46" s="36"/>
      <c r="I46" s="36">
        <f>J46+M46</f>
        <v>0</v>
      </c>
      <c r="J46" s="36">
        <f>'[1]Місто'!K62</f>
        <v>0</v>
      </c>
      <c r="K46" s="36">
        <f>'[1]Місто'!L62</f>
        <v>0</v>
      </c>
      <c r="L46" s="36">
        <f>'[1]Місто'!M62</f>
        <v>0</v>
      </c>
      <c r="M46" s="36">
        <f>'[1]Місто'!N62</f>
        <v>0</v>
      </c>
      <c r="N46" s="36">
        <f>'[1]Місто'!O62</f>
        <v>0</v>
      </c>
      <c r="O46" s="52">
        <f>D46+I46</f>
        <v>457550</v>
      </c>
      <c r="P46" s="50"/>
      <c r="Q46" s="56"/>
    </row>
    <row r="47" spans="1:17" ht="76.5">
      <c r="A47" s="67" t="s">
        <v>431</v>
      </c>
      <c r="B47" s="37" t="s">
        <v>98</v>
      </c>
      <c r="C47" s="62" t="s">
        <v>214</v>
      </c>
      <c r="D47" s="36">
        <f>'[1]Місто'!E63</f>
        <v>5276598</v>
      </c>
      <c r="E47" s="36">
        <f>'[1]Місто'!F63</f>
        <v>5276598</v>
      </c>
      <c r="F47" s="36">
        <f>'[1]Місто'!G63</f>
        <v>0</v>
      </c>
      <c r="G47" s="36">
        <f>'[1]Місто'!H63</f>
        <v>0</v>
      </c>
      <c r="H47" s="36"/>
      <c r="I47" s="36"/>
      <c r="J47" s="36">
        <f>'[1]Місто'!K63</f>
        <v>0</v>
      </c>
      <c r="K47" s="36">
        <f>'[1]Місто'!L63</f>
        <v>0</v>
      </c>
      <c r="L47" s="36">
        <f>'[1]Місто'!M63</f>
        <v>0</v>
      </c>
      <c r="M47" s="36">
        <f>'[1]Місто'!N63</f>
        <v>0</v>
      </c>
      <c r="N47" s="36">
        <f>'[1]Місто'!O63</f>
        <v>0</v>
      </c>
      <c r="O47" s="52">
        <f t="shared" si="6"/>
        <v>5276598</v>
      </c>
      <c r="P47" s="50"/>
      <c r="Q47" s="56"/>
    </row>
    <row r="48" spans="1:17" ht="38.25">
      <c r="A48" s="67" t="s">
        <v>432</v>
      </c>
      <c r="B48" s="37">
        <v>130102</v>
      </c>
      <c r="C48" s="66" t="s">
        <v>215</v>
      </c>
      <c r="D48" s="36">
        <f>'[1]Місто'!E65</f>
        <v>179537</v>
      </c>
      <c r="E48" s="36">
        <f>'[1]Місто'!F65</f>
        <v>179537</v>
      </c>
      <c r="F48" s="36">
        <f>'[1]Місто'!G65</f>
        <v>0</v>
      </c>
      <c r="G48" s="36">
        <f>'[1]Місто'!H65</f>
        <v>0</v>
      </c>
      <c r="H48" s="36"/>
      <c r="I48" s="36">
        <f t="shared" si="8"/>
        <v>0</v>
      </c>
      <c r="J48" s="36">
        <f>'[1]Місто'!K65</f>
        <v>0</v>
      </c>
      <c r="K48" s="36">
        <f>'[1]Місто'!L65</f>
        <v>0</v>
      </c>
      <c r="L48" s="36">
        <f>'[1]Місто'!M65</f>
        <v>0</v>
      </c>
      <c r="M48" s="36">
        <f>'[1]Місто'!N65</f>
        <v>0</v>
      </c>
      <c r="N48" s="36">
        <f>'[1]Місто'!O65</f>
        <v>0</v>
      </c>
      <c r="O48" s="52">
        <f aca="true" t="shared" si="9" ref="O48:O85">D48+I48</f>
        <v>179537</v>
      </c>
      <c r="P48" s="50"/>
      <c r="Q48" s="56"/>
    </row>
    <row r="49" spans="1:17" ht="38.25">
      <c r="A49" s="67" t="s">
        <v>528</v>
      </c>
      <c r="B49" s="67" t="s">
        <v>526</v>
      </c>
      <c r="C49" s="66" t="s">
        <v>527</v>
      </c>
      <c r="D49" s="36">
        <f>'[1]Місто'!E66</f>
        <v>60233</v>
      </c>
      <c r="E49" s="36">
        <f>'[1]Місто'!F66</f>
        <v>60233</v>
      </c>
      <c r="F49" s="36">
        <f>'[1]Місто'!G66</f>
        <v>0</v>
      </c>
      <c r="G49" s="36">
        <f>'[1]Місто'!H66</f>
        <v>0</v>
      </c>
      <c r="H49" s="36"/>
      <c r="I49" s="36"/>
      <c r="J49" s="36"/>
      <c r="K49" s="36"/>
      <c r="L49" s="36"/>
      <c r="M49" s="36"/>
      <c r="N49" s="36"/>
      <c r="O49" s="52">
        <f t="shared" si="9"/>
        <v>60233</v>
      </c>
      <c r="P49" s="50"/>
      <c r="Q49" s="56"/>
    </row>
    <row r="50" spans="1:17" ht="38.25">
      <c r="A50" s="67" t="s">
        <v>433</v>
      </c>
      <c r="B50" s="37">
        <v>130107</v>
      </c>
      <c r="C50" s="66" t="s">
        <v>441</v>
      </c>
      <c r="D50" s="36">
        <f>'[1]Місто'!E67</f>
        <v>21787992</v>
      </c>
      <c r="E50" s="36">
        <f>'[1]Місто'!F67</f>
        <v>21787992</v>
      </c>
      <c r="F50" s="36">
        <f>'[1]Місто'!G67</f>
        <v>13744883</v>
      </c>
      <c r="G50" s="36">
        <f>'[1]Місто'!H67</f>
        <v>2515313</v>
      </c>
      <c r="H50" s="36"/>
      <c r="I50" s="36">
        <f t="shared" si="8"/>
        <v>785440</v>
      </c>
      <c r="J50" s="36">
        <f>'[1]Місто'!K67</f>
        <v>764440</v>
      </c>
      <c r="K50" s="36">
        <f>'[1]Місто'!L67</f>
        <v>212550</v>
      </c>
      <c r="L50" s="36">
        <f>'[1]Місто'!M67</f>
        <v>91547</v>
      </c>
      <c r="M50" s="36">
        <f>'[1]Місто'!N67</f>
        <v>21000</v>
      </c>
      <c r="N50" s="36">
        <f>'[1]Місто'!O67</f>
        <v>21000</v>
      </c>
      <c r="O50" s="52">
        <f t="shared" si="9"/>
        <v>22573432</v>
      </c>
      <c r="P50" s="50"/>
      <c r="Q50" s="56"/>
    </row>
    <row r="51" spans="1:17" ht="25.5">
      <c r="A51" s="67" t="s">
        <v>434</v>
      </c>
      <c r="B51" s="37">
        <v>130110</v>
      </c>
      <c r="C51" s="66" t="s">
        <v>442</v>
      </c>
      <c r="D51" s="36">
        <f>'[1]Місто'!E68</f>
        <v>5960451</v>
      </c>
      <c r="E51" s="36">
        <f>'[1]Місто'!F68</f>
        <v>5960451</v>
      </c>
      <c r="F51" s="36">
        <f>'[1]Місто'!G68</f>
        <v>1135619</v>
      </c>
      <c r="G51" s="36">
        <f>'[1]Місто'!H68</f>
        <v>545758</v>
      </c>
      <c r="H51" s="36"/>
      <c r="I51" s="36">
        <f t="shared" si="8"/>
        <v>83640</v>
      </c>
      <c r="J51" s="36">
        <f>'[1]Місто'!K68</f>
        <v>83640</v>
      </c>
      <c r="K51" s="36">
        <f>'[1]Місто'!L68</f>
        <v>29172</v>
      </c>
      <c r="L51" s="36">
        <f>'[1]Місто'!M68</f>
        <v>13836</v>
      </c>
      <c r="M51" s="36">
        <f>'[1]Місто'!N68</f>
        <v>0</v>
      </c>
      <c r="N51" s="36">
        <f>'[1]Місто'!$O$68</f>
        <v>0</v>
      </c>
      <c r="O51" s="52">
        <f t="shared" si="9"/>
        <v>6044091</v>
      </c>
      <c r="P51" s="50"/>
      <c r="Q51" s="56"/>
    </row>
    <row r="52" spans="1:17" ht="12.75">
      <c r="A52" s="129" t="s">
        <v>478</v>
      </c>
      <c r="B52" s="129" t="s">
        <v>90</v>
      </c>
      <c r="C52" s="142" t="s">
        <v>477</v>
      </c>
      <c r="D52" s="135">
        <f>D53</f>
        <v>510807</v>
      </c>
      <c r="E52" s="135">
        <f>E53</f>
        <v>510807</v>
      </c>
      <c r="F52" s="135">
        <f>F53</f>
        <v>271642</v>
      </c>
      <c r="G52" s="135">
        <f>G53</f>
        <v>137310</v>
      </c>
      <c r="H52" s="135"/>
      <c r="I52" s="135">
        <f t="shared" si="8"/>
        <v>47760</v>
      </c>
      <c r="J52" s="135">
        <f>J53</f>
        <v>47760</v>
      </c>
      <c r="K52" s="135">
        <f>K53</f>
        <v>29250</v>
      </c>
      <c r="L52" s="135">
        <f>L53</f>
        <v>4117</v>
      </c>
      <c r="M52" s="135">
        <f>M53</f>
        <v>0</v>
      </c>
      <c r="N52" s="135">
        <f>N53</f>
        <v>0</v>
      </c>
      <c r="O52" s="136">
        <f t="shared" si="9"/>
        <v>558567</v>
      </c>
      <c r="P52" s="50"/>
      <c r="Q52" s="56"/>
    </row>
    <row r="53" spans="1:17" ht="63.75">
      <c r="A53" s="67" t="s">
        <v>472</v>
      </c>
      <c r="B53" s="37" t="s">
        <v>90</v>
      </c>
      <c r="C53" s="66" t="s">
        <v>216</v>
      </c>
      <c r="D53" s="36">
        <f>'[1]Місто'!E69</f>
        <v>510807</v>
      </c>
      <c r="E53" s="36">
        <f>'[1]Місто'!F69</f>
        <v>510807</v>
      </c>
      <c r="F53" s="36">
        <f>'[1]Місто'!G69</f>
        <v>271642</v>
      </c>
      <c r="G53" s="36">
        <f>'[1]Місто'!H69</f>
        <v>137310</v>
      </c>
      <c r="H53" s="36"/>
      <c r="I53" s="36">
        <f t="shared" si="8"/>
        <v>47760</v>
      </c>
      <c r="J53" s="36">
        <f>'[1]Місто'!K69</f>
        <v>47760</v>
      </c>
      <c r="K53" s="36">
        <f>'[1]Місто'!L69</f>
        <v>29250</v>
      </c>
      <c r="L53" s="36">
        <f>'[1]Місто'!M69</f>
        <v>4117</v>
      </c>
      <c r="M53" s="36">
        <f>'[1]Місто'!N69</f>
        <v>0</v>
      </c>
      <c r="N53" s="36"/>
      <c r="O53" s="52">
        <f t="shared" si="9"/>
        <v>558567</v>
      </c>
      <c r="P53" s="50"/>
      <c r="Q53" s="56"/>
    </row>
    <row r="54" spans="1:17" s="51" customFormat="1" ht="25.5">
      <c r="A54" s="67" t="s">
        <v>217</v>
      </c>
      <c r="B54" s="37" t="s">
        <v>89</v>
      </c>
      <c r="C54" s="66" t="s">
        <v>188</v>
      </c>
      <c r="D54" s="36">
        <f>'[1]Місто'!E73</f>
        <v>0</v>
      </c>
      <c r="E54" s="36">
        <f>'[1]Місто'!F73</f>
        <v>0</v>
      </c>
      <c r="F54" s="36">
        <f>'[1]Місто'!G73</f>
        <v>0</v>
      </c>
      <c r="G54" s="36">
        <f>'[1]Місто'!H73</f>
        <v>0</v>
      </c>
      <c r="H54" s="36"/>
      <c r="I54" s="36">
        <f t="shared" si="8"/>
        <v>38831306</v>
      </c>
      <c r="J54" s="36">
        <f>'[1]Місто'!K73</f>
        <v>0</v>
      </c>
      <c r="K54" s="36">
        <f>'[1]Місто'!L73</f>
        <v>0</v>
      </c>
      <c r="L54" s="36">
        <f>'[1]Місто'!M73</f>
        <v>0</v>
      </c>
      <c r="M54" s="36">
        <f>'[1]Місто'!N73</f>
        <v>38831306</v>
      </c>
      <c r="N54" s="36">
        <f>'[1]Місто'!O73</f>
        <v>38831306</v>
      </c>
      <c r="O54" s="52">
        <f t="shared" si="9"/>
        <v>38831306</v>
      </c>
      <c r="P54" s="50"/>
      <c r="Q54" s="50"/>
    </row>
    <row r="55" spans="1:17" s="51" customFormat="1" ht="25.5">
      <c r="A55" s="143" t="s">
        <v>580</v>
      </c>
      <c r="B55" s="143" t="s">
        <v>579</v>
      </c>
      <c r="C55" s="155" t="s">
        <v>581</v>
      </c>
      <c r="D55" s="135">
        <f>D56</f>
        <v>326276</v>
      </c>
      <c r="E55" s="135">
        <f>E56</f>
        <v>326276</v>
      </c>
      <c r="F55" s="135"/>
      <c r="G55" s="135"/>
      <c r="H55" s="135"/>
      <c r="I55" s="135"/>
      <c r="J55" s="135"/>
      <c r="K55" s="135"/>
      <c r="L55" s="135"/>
      <c r="M55" s="135"/>
      <c r="N55" s="135"/>
      <c r="O55" s="136">
        <f t="shared" si="9"/>
        <v>326276</v>
      </c>
      <c r="P55" s="50"/>
      <c r="Q55" s="50"/>
    </row>
    <row r="56" spans="1:17" s="51" customFormat="1" ht="12.75">
      <c r="A56" s="78" t="s">
        <v>582</v>
      </c>
      <c r="B56" s="78" t="s">
        <v>579</v>
      </c>
      <c r="C56" s="133" t="s">
        <v>583</v>
      </c>
      <c r="D56" s="36">
        <f>'[1]Місто'!$E$78</f>
        <v>326276</v>
      </c>
      <c r="E56" s="36">
        <f>'[1]Місто'!$E$78</f>
        <v>326276</v>
      </c>
      <c r="F56" s="36"/>
      <c r="G56" s="36"/>
      <c r="H56" s="36"/>
      <c r="I56" s="36"/>
      <c r="J56" s="36"/>
      <c r="K56" s="36"/>
      <c r="L56" s="36"/>
      <c r="M56" s="36"/>
      <c r="N56" s="36"/>
      <c r="O56" s="52">
        <f t="shared" si="9"/>
        <v>326276</v>
      </c>
      <c r="P56" s="50"/>
      <c r="Q56" s="50"/>
    </row>
    <row r="57" spans="1:17" s="51" customFormat="1" ht="12.75">
      <c r="A57" s="163" t="s">
        <v>632</v>
      </c>
      <c r="B57" s="163" t="s">
        <v>622</v>
      </c>
      <c r="C57" s="164" t="s">
        <v>623</v>
      </c>
      <c r="D57" s="165">
        <f>D58</f>
        <v>24500</v>
      </c>
      <c r="E57" s="165">
        <f>E58</f>
        <v>24500</v>
      </c>
      <c r="F57" s="165"/>
      <c r="G57" s="165"/>
      <c r="H57" s="165"/>
      <c r="I57" s="165">
        <f>I58</f>
        <v>6000</v>
      </c>
      <c r="J57" s="165"/>
      <c r="K57" s="165"/>
      <c r="L57" s="165"/>
      <c r="M57" s="165">
        <f>M58</f>
        <v>6000</v>
      </c>
      <c r="N57" s="165">
        <f>N58</f>
        <v>6000</v>
      </c>
      <c r="O57" s="166">
        <f t="shared" si="9"/>
        <v>30500</v>
      </c>
      <c r="P57" s="50"/>
      <c r="Q57" s="50"/>
    </row>
    <row r="58" spans="1:17" s="51" customFormat="1" ht="12.75">
      <c r="A58" s="78" t="s">
        <v>671</v>
      </c>
      <c r="B58" s="78" t="s">
        <v>622</v>
      </c>
      <c r="C58" s="133" t="s">
        <v>674</v>
      </c>
      <c r="D58" s="36">
        <f>'[1]Місто'!E80</f>
        <v>24500</v>
      </c>
      <c r="E58" s="36">
        <f>'[1]Місто'!F80</f>
        <v>24500</v>
      </c>
      <c r="F58" s="36">
        <f>'[1]Місто'!G80</f>
        <v>0</v>
      </c>
      <c r="G58" s="36">
        <f>'[1]Місто'!H80</f>
        <v>0</v>
      </c>
      <c r="H58" s="36">
        <f>'[1]Місто'!I80</f>
        <v>0</v>
      </c>
      <c r="I58" s="36">
        <f>'[1]Місто'!J80</f>
        <v>6000</v>
      </c>
      <c r="J58" s="36">
        <f>'[1]Місто'!K80</f>
        <v>0</v>
      </c>
      <c r="K58" s="36">
        <f>'[1]Місто'!L80</f>
        <v>0</v>
      </c>
      <c r="L58" s="36">
        <f>'[1]Місто'!M80</f>
        <v>0</v>
      </c>
      <c r="M58" s="36">
        <f>'[1]Місто'!N80</f>
        <v>6000</v>
      </c>
      <c r="N58" s="36">
        <f>'[1]Місто'!O80</f>
        <v>6000</v>
      </c>
      <c r="O58" s="36">
        <f>'[1]Місто'!P80</f>
        <v>30500</v>
      </c>
      <c r="P58" s="50"/>
      <c r="Q58" s="50"/>
    </row>
    <row r="59" spans="1:17" ht="25.5" hidden="1">
      <c r="A59" s="67" t="s">
        <v>218</v>
      </c>
      <c r="B59" s="37" t="s">
        <v>88</v>
      </c>
      <c r="C59" s="57" t="s">
        <v>95</v>
      </c>
      <c r="D59" s="36">
        <f>'[1]Місто'!E82</f>
        <v>0</v>
      </c>
      <c r="E59" s="36"/>
      <c r="F59" s="36">
        <f>'[1]Місто'!G82</f>
        <v>0</v>
      </c>
      <c r="G59" s="36">
        <f>'[1]Місто'!H82</f>
        <v>0</v>
      </c>
      <c r="H59" s="36"/>
      <c r="I59" s="36">
        <f t="shared" si="8"/>
        <v>0</v>
      </c>
      <c r="J59" s="36">
        <f>'[1]Місто'!K82</f>
        <v>0</v>
      </c>
      <c r="K59" s="36">
        <f>'[1]Місто'!L82</f>
        <v>0</v>
      </c>
      <c r="L59" s="36">
        <f>'[1]Місто'!M82</f>
        <v>0</v>
      </c>
      <c r="M59" s="36">
        <f>'[1]Місто'!N82</f>
        <v>0</v>
      </c>
      <c r="N59" s="36">
        <f>'[1]Місто'!O82</f>
        <v>0</v>
      </c>
      <c r="O59" s="52">
        <f>D59+I59</f>
        <v>0</v>
      </c>
      <c r="P59" s="50"/>
      <c r="Q59" s="56"/>
    </row>
    <row r="60" spans="1:17" ht="63.75">
      <c r="A60" s="67" t="s">
        <v>661</v>
      </c>
      <c r="B60" s="67" t="s">
        <v>564</v>
      </c>
      <c r="C60" s="154" t="s">
        <v>565</v>
      </c>
      <c r="D60" s="36">
        <f>'[1]Місто'!$E$85</f>
        <v>100000</v>
      </c>
      <c r="E60" s="36">
        <f>'[1]Місто'!$F$85</f>
        <v>100000</v>
      </c>
      <c r="F60" s="36"/>
      <c r="G60" s="36"/>
      <c r="H60" s="36"/>
      <c r="I60" s="36">
        <f t="shared" si="8"/>
        <v>0</v>
      </c>
      <c r="J60" s="36"/>
      <c r="K60" s="36"/>
      <c r="L60" s="36"/>
      <c r="M60" s="36"/>
      <c r="N60" s="36"/>
      <c r="O60" s="52">
        <f>D60+I60</f>
        <v>100000</v>
      </c>
      <c r="P60" s="50"/>
      <c r="Q60" s="56"/>
    </row>
    <row r="61" spans="1:17" ht="25.5">
      <c r="A61" s="83" t="s">
        <v>219</v>
      </c>
      <c r="B61" s="83" t="s">
        <v>168</v>
      </c>
      <c r="C61" s="84" t="s">
        <v>140</v>
      </c>
      <c r="D61" s="48">
        <f>D62</f>
        <v>597971757</v>
      </c>
      <c r="E61" s="48">
        <f>E62</f>
        <v>597971757</v>
      </c>
      <c r="F61" s="48">
        <f aca="true" t="shared" si="10" ref="F61:O61">F62</f>
        <v>329925045</v>
      </c>
      <c r="G61" s="48">
        <f t="shared" si="10"/>
        <v>76807494</v>
      </c>
      <c r="H61" s="48"/>
      <c r="I61" s="48">
        <f t="shared" si="10"/>
        <v>56493932</v>
      </c>
      <c r="J61" s="48">
        <f t="shared" si="10"/>
        <v>20950241</v>
      </c>
      <c r="K61" s="48">
        <f t="shared" si="10"/>
        <v>7836839</v>
      </c>
      <c r="L61" s="48">
        <f t="shared" si="10"/>
        <v>2441399</v>
      </c>
      <c r="M61" s="48">
        <f t="shared" si="10"/>
        <v>35543691</v>
      </c>
      <c r="N61" s="48">
        <f t="shared" si="10"/>
        <v>34826511</v>
      </c>
      <c r="O61" s="48">
        <f t="shared" si="10"/>
        <v>654465689</v>
      </c>
      <c r="P61" s="50">
        <f>O61-'[1]Місто'!$P$86</f>
        <v>0</v>
      </c>
      <c r="Q61" s="56"/>
    </row>
    <row r="62" spans="1:17" ht="25.5">
      <c r="A62" s="78" t="s">
        <v>220</v>
      </c>
      <c r="B62" s="40"/>
      <c r="C62" s="65" t="s">
        <v>140</v>
      </c>
      <c r="D62" s="35">
        <f>D63+D64+D66+D68+D70+D72+D77+D79+D80+D81+D82+D78+D74</f>
        <v>597971757</v>
      </c>
      <c r="E62" s="35">
        <f>E63+E64+E66+E68+E70+E72+E77+E79+E80+E81+E82+E78+E74</f>
        <v>597971757</v>
      </c>
      <c r="F62" s="35">
        <f>F63+F64+F66+F68+F70+F72+F77+F79+F80+F81+F82+F78+F74</f>
        <v>329925045</v>
      </c>
      <c r="G62" s="35">
        <f>G63+G64+G66+G68+G70+G72+G77+G79+G80+G81+G82+G78+G74</f>
        <v>76807494</v>
      </c>
      <c r="H62" s="35"/>
      <c r="I62" s="35">
        <f aca="true" t="shared" si="11" ref="I62:N62">I63+I64+I66+I68+I70+I72+I77+I79+I80+I81+I82+I78+I74</f>
        <v>56493932</v>
      </c>
      <c r="J62" s="35">
        <f t="shared" si="11"/>
        <v>20950241</v>
      </c>
      <c r="K62" s="35">
        <f t="shared" si="11"/>
        <v>7836839</v>
      </c>
      <c r="L62" s="35">
        <f t="shared" si="11"/>
        <v>2441399</v>
      </c>
      <c r="M62" s="35">
        <f t="shared" si="11"/>
        <v>35543691</v>
      </c>
      <c r="N62" s="35">
        <f t="shared" si="11"/>
        <v>34826511</v>
      </c>
      <c r="O62" s="52">
        <f t="shared" si="9"/>
        <v>654465689</v>
      </c>
      <c r="P62" s="50"/>
      <c r="Q62" s="56"/>
    </row>
    <row r="63" spans="1:17" ht="25.5">
      <c r="A63" s="67" t="s">
        <v>2</v>
      </c>
      <c r="B63" s="37" t="s">
        <v>34</v>
      </c>
      <c r="C63" s="68" t="s">
        <v>335</v>
      </c>
      <c r="D63" s="36">
        <f>'[1]Місто'!E88</f>
        <v>1505926</v>
      </c>
      <c r="E63" s="36">
        <f>'[1]Місто'!F88</f>
        <v>1505926</v>
      </c>
      <c r="F63" s="36">
        <f>'[1]Місто'!G88</f>
        <v>820435</v>
      </c>
      <c r="G63" s="36">
        <f>'[1]Місто'!H88</f>
        <v>132114</v>
      </c>
      <c r="H63" s="36"/>
      <c r="I63" s="36">
        <f>J63+M63</f>
        <v>78056</v>
      </c>
      <c r="J63" s="36">
        <f>'[1]Місто'!K88</f>
        <v>0</v>
      </c>
      <c r="K63" s="36">
        <f>'[1]Місто'!L88</f>
        <v>0</v>
      </c>
      <c r="L63" s="36">
        <f>'[1]Місто'!M88</f>
        <v>0</v>
      </c>
      <c r="M63" s="36">
        <f>'[1]Місто'!N88</f>
        <v>78056</v>
      </c>
      <c r="N63" s="36">
        <f>'[1]Місто'!O88</f>
        <v>78056</v>
      </c>
      <c r="O63" s="52">
        <f t="shared" si="9"/>
        <v>1583982</v>
      </c>
      <c r="P63" s="50"/>
      <c r="Q63" s="56"/>
    </row>
    <row r="64" spans="1:17" ht="25.5">
      <c r="A64" s="67" t="s">
        <v>221</v>
      </c>
      <c r="B64" s="37" t="s">
        <v>40</v>
      </c>
      <c r="C64" s="62" t="s">
        <v>222</v>
      </c>
      <c r="D64" s="36">
        <f>'[1]Місто'!E90</f>
        <v>391853221</v>
      </c>
      <c r="E64" s="36">
        <f>'[1]Місто'!F90</f>
        <v>391853221</v>
      </c>
      <c r="F64" s="36">
        <f>'[1]Місто'!G90</f>
        <v>225858882</v>
      </c>
      <c r="G64" s="36">
        <f>'[1]Місто'!H90</f>
        <v>55050365</v>
      </c>
      <c r="H64" s="36"/>
      <c r="I64" s="36">
        <f>'[1]Місто'!J90</f>
        <v>25148477</v>
      </c>
      <c r="J64" s="36">
        <f>'[1]Місто'!K90</f>
        <v>9901906</v>
      </c>
      <c r="K64" s="36">
        <f>'[1]Місто'!L90</f>
        <v>2436144</v>
      </c>
      <c r="L64" s="36">
        <f>'[1]Місто'!M90</f>
        <v>1618860</v>
      </c>
      <c r="M64" s="36">
        <f>'[1]Місто'!N90</f>
        <v>15246571</v>
      </c>
      <c r="N64" s="36">
        <f>'[1]Місто'!O90</f>
        <v>14855286</v>
      </c>
      <c r="O64" s="52">
        <f t="shared" si="9"/>
        <v>417001698</v>
      </c>
      <c r="P64" s="50"/>
      <c r="Q64" s="56"/>
    </row>
    <row r="65" spans="1:17" ht="12.75">
      <c r="A65" s="67"/>
      <c r="B65" s="37"/>
      <c r="C65" s="62" t="s">
        <v>621</v>
      </c>
      <c r="D65" s="36">
        <f>'[1]Місто'!E92</f>
        <v>355277756</v>
      </c>
      <c r="E65" s="36">
        <f>'[1]Місто'!F92</f>
        <v>355277756</v>
      </c>
      <c r="F65" s="36">
        <f>'[1]Місто'!G92</f>
        <v>207345128</v>
      </c>
      <c r="G65" s="36">
        <f>'[1]Місто'!H92</f>
        <v>55050365</v>
      </c>
      <c r="H65" s="36"/>
      <c r="I65" s="36"/>
      <c r="J65" s="36"/>
      <c r="K65" s="36"/>
      <c r="L65" s="36"/>
      <c r="M65" s="36"/>
      <c r="N65" s="36"/>
      <c r="O65" s="52">
        <f t="shared" si="9"/>
        <v>355277756</v>
      </c>
      <c r="P65" s="50"/>
      <c r="Q65" s="56"/>
    </row>
    <row r="66" spans="1:17" ht="38.25">
      <c r="A66" s="67" t="s">
        <v>223</v>
      </c>
      <c r="B66" s="37" t="s">
        <v>61</v>
      </c>
      <c r="C66" s="62" t="s">
        <v>469</v>
      </c>
      <c r="D66" s="36">
        <f>'[1]Місто'!E93</f>
        <v>53416269</v>
      </c>
      <c r="E66" s="36">
        <f>'[1]Місто'!F93</f>
        <v>53416269</v>
      </c>
      <c r="F66" s="36">
        <f>'[1]Місто'!G93</f>
        <v>29991637</v>
      </c>
      <c r="G66" s="36">
        <f>'[1]Місто'!H93</f>
        <v>10058286</v>
      </c>
      <c r="H66" s="36"/>
      <c r="I66" s="36">
        <f>'[1]Місто'!J93</f>
        <v>743634</v>
      </c>
      <c r="J66" s="36">
        <f>'[1]Місто'!K93</f>
        <v>184482</v>
      </c>
      <c r="K66" s="36">
        <f>'[1]Місто'!L93</f>
        <v>0</v>
      </c>
      <c r="L66" s="36">
        <f>'[1]Місто'!M93</f>
        <v>0</v>
      </c>
      <c r="M66" s="36">
        <f>'[1]Місто'!N93</f>
        <v>559152</v>
      </c>
      <c r="N66" s="36">
        <f>'[1]Місто'!O93</f>
        <v>559152</v>
      </c>
      <c r="O66" s="52">
        <f t="shared" si="9"/>
        <v>54159903</v>
      </c>
      <c r="P66" s="50"/>
      <c r="Q66" s="56"/>
    </row>
    <row r="67" spans="1:17" ht="12.75">
      <c r="A67" s="67"/>
      <c r="B67" s="37"/>
      <c r="C67" s="62" t="s">
        <v>621</v>
      </c>
      <c r="D67" s="36">
        <f>'[1]Місто'!E94</f>
        <v>47584318</v>
      </c>
      <c r="E67" s="36">
        <f>'[1]Місто'!F94</f>
        <v>47584318</v>
      </c>
      <c r="F67" s="36">
        <f>'[1]Місто'!G94</f>
        <v>27596037</v>
      </c>
      <c r="G67" s="36">
        <f>'[1]Місто'!H94</f>
        <v>10058286</v>
      </c>
      <c r="H67" s="36"/>
      <c r="I67" s="36"/>
      <c r="J67" s="36"/>
      <c r="K67" s="36"/>
      <c r="L67" s="36"/>
      <c r="M67" s="36"/>
      <c r="N67" s="36"/>
      <c r="O67" s="52">
        <f t="shared" si="9"/>
        <v>47584318</v>
      </c>
      <c r="P67" s="50"/>
      <c r="Q67" s="56"/>
    </row>
    <row r="68" spans="1:17" ht="25.5">
      <c r="A68" s="67" t="s">
        <v>224</v>
      </c>
      <c r="B68" s="37" t="s">
        <v>41</v>
      </c>
      <c r="C68" s="62" t="s">
        <v>225</v>
      </c>
      <c r="D68" s="36">
        <f>'[1]Місто'!E95</f>
        <v>4138509</v>
      </c>
      <c r="E68" s="36">
        <f>'[1]Місто'!F95</f>
        <v>4138509</v>
      </c>
      <c r="F68" s="36">
        <f>'[1]Місто'!G95</f>
        <v>2697678</v>
      </c>
      <c r="G68" s="36">
        <f>'[1]Місто'!H95</f>
        <v>237115</v>
      </c>
      <c r="H68" s="36"/>
      <c r="I68" s="36">
        <f>'[1]Місто'!J95</f>
        <v>4400</v>
      </c>
      <c r="J68" s="36">
        <f>'[1]Місто'!K95</f>
        <v>0</v>
      </c>
      <c r="K68" s="36">
        <f>'[1]Місто'!L95</f>
        <v>0</v>
      </c>
      <c r="L68" s="36">
        <f>'[1]Місто'!M95</f>
        <v>0</v>
      </c>
      <c r="M68" s="36">
        <f>'[1]Місто'!N95</f>
        <v>4400</v>
      </c>
      <c r="N68" s="36">
        <f>'[1]Місто'!O95</f>
        <v>4400</v>
      </c>
      <c r="O68" s="52">
        <f t="shared" si="9"/>
        <v>4142909</v>
      </c>
      <c r="P68" s="50"/>
      <c r="Q68" s="56"/>
    </row>
    <row r="69" spans="1:17" ht="12.75">
      <c r="A69" s="67"/>
      <c r="B69" s="37"/>
      <c r="C69" s="62" t="s">
        <v>621</v>
      </c>
      <c r="D69" s="36">
        <f>'[1]Місто'!E97</f>
        <v>3608193</v>
      </c>
      <c r="E69" s="36">
        <f>'[1]Місто'!F97</f>
        <v>3608193</v>
      </c>
      <c r="F69" s="36">
        <f>'[1]Місто'!G97</f>
        <v>2482178</v>
      </c>
      <c r="G69" s="36">
        <f>'[1]Місто'!H97</f>
        <v>237115</v>
      </c>
      <c r="H69" s="36"/>
      <c r="I69" s="36"/>
      <c r="J69" s="36"/>
      <c r="K69" s="36"/>
      <c r="L69" s="36"/>
      <c r="M69" s="36"/>
      <c r="N69" s="36"/>
      <c r="O69" s="52">
        <f t="shared" si="9"/>
        <v>3608193</v>
      </c>
      <c r="P69" s="50"/>
      <c r="Q69" s="56"/>
    </row>
    <row r="70" spans="1:17" ht="25.5">
      <c r="A70" s="67" t="s">
        <v>226</v>
      </c>
      <c r="B70" s="37" t="s">
        <v>42</v>
      </c>
      <c r="C70" s="65" t="s">
        <v>227</v>
      </c>
      <c r="D70" s="36">
        <f>'[1]Місто'!E98</f>
        <v>20909543</v>
      </c>
      <c r="E70" s="36">
        <f>'[1]Місто'!F98</f>
        <v>20909543</v>
      </c>
      <c r="F70" s="36">
        <f>'[1]Місто'!G98</f>
        <v>11888604</v>
      </c>
      <c r="G70" s="36">
        <f>'[1]Місто'!H98</f>
        <v>1851494</v>
      </c>
      <c r="H70" s="36"/>
      <c r="I70" s="36">
        <f>'[1]Місто'!J98</f>
        <v>9109778</v>
      </c>
      <c r="J70" s="36">
        <f>'[1]Місто'!K98</f>
        <v>8760483</v>
      </c>
      <c r="K70" s="36">
        <f>'[1]Місто'!L98</f>
        <v>4834684</v>
      </c>
      <c r="L70" s="36">
        <f>'[1]Місто'!M98</f>
        <v>744075</v>
      </c>
      <c r="M70" s="36">
        <f>'[1]Місто'!N98</f>
        <v>349295</v>
      </c>
      <c r="N70" s="36">
        <f>'[1]Місто'!O98</f>
        <v>23400</v>
      </c>
      <c r="O70" s="52">
        <f t="shared" si="9"/>
        <v>30019321</v>
      </c>
      <c r="P70" s="50"/>
      <c r="Q70" s="56"/>
    </row>
    <row r="71" spans="1:17" ht="12.75">
      <c r="A71" s="67"/>
      <c r="B71" s="37"/>
      <c r="C71" s="62" t="s">
        <v>621</v>
      </c>
      <c r="D71" s="36">
        <f>'[1]Місто'!E99</f>
        <v>16711708</v>
      </c>
      <c r="E71" s="36">
        <f>'[1]Місто'!F99</f>
        <v>16711708</v>
      </c>
      <c r="F71" s="36">
        <f>'[1]Місто'!G99</f>
        <v>10939004</v>
      </c>
      <c r="G71" s="36">
        <f>'[1]Місто'!H99</f>
        <v>1851494</v>
      </c>
      <c r="H71" s="36"/>
      <c r="I71" s="36"/>
      <c r="J71" s="36"/>
      <c r="K71" s="36"/>
      <c r="L71" s="36"/>
      <c r="M71" s="36"/>
      <c r="N71" s="36"/>
      <c r="O71" s="52">
        <f t="shared" si="9"/>
        <v>16711708</v>
      </c>
      <c r="P71" s="50"/>
      <c r="Q71" s="56"/>
    </row>
    <row r="72" spans="1:17" ht="38.25">
      <c r="A72" s="67" t="s">
        <v>228</v>
      </c>
      <c r="B72" s="37" t="s">
        <v>43</v>
      </c>
      <c r="C72" s="62" t="s">
        <v>229</v>
      </c>
      <c r="D72" s="36">
        <f>'[1]Місто'!E100</f>
        <v>346751</v>
      </c>
      <c r="E72" s="36">
        <f>'[1]Місто'!F100</f>
        <v>346751</v>
      </c>
      <c r="F72" s="36">
        <f>'[1]Місто'!G100</f>
        <v>230718</v>
      </c>
      <c r="G72" s="36">
        <f>'[1]Місто'!H100</f>
        <v>27816</v>
      </c>
      <c r="H72" s="36"/>
      <c r="I72" s="36">
        <f>'[1]Місто'!J100</f>
        <v>0</v>
      </c>
      <c r="J72" s="36">
        <f>'[1]Місто'!K100</f>
        <v>0</v>
      </c>
      <c r="K72" s="36">
        <f>'[1]Місто'!L100</f>
        <v>0</v>
      </c>
      <c r="L72" s="36">
        <f>'[1]Місто'!M100</f>
        <v>0</v>
      </c>
      <c r="M72" s="36">
        <f>'[1]Місто'!N100</f>
        <v>0</v>
      </c>
      <c r="N72" s="36">
        <f>'[1]Місто'!O100</f>
        <v>0</v>
      </c>
      <c r="O72" s="52">
        <f t="shared" si="9"/>
        <v>346751</v>
      </c>
      <c r="P72" s="50"/>
      <c r="Q72" s="56"/>
    </row>
    <row r="73" spans="1:17" ht="12.75">
      <c r="A73" s="67"/>
      <c r="B73" s="37"/>
      <c r="C73" s="62" t="s">
        <v>621</v>
      </c>
      <c r="D73" s="36">
        <f>'[1]Місто'!E101</f>
        <v>317185</v>
      </c>
      <c r="E73" s="36">
        <f>'[1]Місто'!F101</f>
        <v>317185</v>
      </c>
      <c r="F73" s="36">
        <f>'[1]Місто'!G101</f>
        <v>212318</v>
      </c>
      <c r="G73" s="36">
        <f>'[1]Місто'!H101</f>
        <v>27816</v>
      </c>
      <c r="H73" s="36"/>
      <c r="I73" s="36"/>
      <c r="J73" s="36"/>
      <c r="K73" s="36"/>
      <c r="L73" s="36"/>
      <c r="M73" s="36"/>
      <c r="N73" s="36"/>
      <c r="O73" s="52">
        <f t="shared" si="9"/>
        <v>317185</v>
      </c>
      <c r="P73" s="50"/>
      <c r="Q73" s="56"/>
    </row>
    <row r="74" spans="1:17" ht="30" customHeight="1">
      <c r="A74" s="67" t="s">
        <v>552</v>
      </c>
      <c r="B74" s="67" t="s">
        <v>551</v>
      </c>
      <c r="C74" s="62" t="s">
        <v>663</v>
      </c>
      <c r="D74" s="36">
        <f>'[1]Місто'!E102</f>
        <v>97088272</v>
      </c>
      <c r="E74" s="36">
        <f>'[1]Місто'!F102</f>
        <v>97088272</v>
      </c>
      <c r="F74" s="36">
        <f>'[1]Місто'!G102</f>
        <v>57339327</v>
      </c>
      <c r="G74" s="36">
        <f>'[1]Місто'!H102</f>
        <v>9345168</v>
      </c>
      <c r="H74" s="36"/>
      <c r="I74" s="36">
        <f>'[1]Місто'!J102</f>
        <v>3416578</v>
      </c>
      <c r="J74" s="36">
        <f>'[1]Місто'!K102</f>
        <v>2103370</v>
      </c>
      <c r="K74" s="36">
        <f>'[1]Місто'!L102</f>
        <v>566011</v>
      </c>
      <c r="L74" s="36">
        <f>'[1]Місто'!M102</f>
        <v>78464</v>
      </c>
      <c r="M74" s="36">
        <f>'[1]Місто'!N102</f>
        <v>1313208</v>
      </c>
      <c r="N74" s="36">
        <f>'[1]Місто'!O102</f>
        <v>1313208</v>
      </c>
      <c r="O74" s="52">
        <f t="shared" si="9"/>
        <v>100504850</v>
      </c>
      <c r="P74" s="50"/>
      <c r="Q74" s="56"/>
    </row>
    <row r="75" spans="1:17" ht="12.75">
      <c r="A75" s="67"/>
      <c r="B75" s="67"/>
      <c r="C75" s="62" t="s">
        <v>621</v>
      </c>
      <c r="D75" s="36">
        <f>'[1]Місто'!E103</f>
        <v>83653340</v>
      </c>
      <c r="E75" s="36">
        <f>'[1]Місто'!F103</f>
        <v>83653340</v>
      </c>
      <c r="F75" s="36">
        <f>'[1]Місто'!G103</f>
        <v>52759227</v>
      </c>
      <c r="G75" s="36">
        <f>'[1]Місто'!H103</f>
        <v>9345168</v>
      </c>
      <c r="H75" s="36"/>
      <c r="I75" s="36"/>
      <c r="J75" s="36"/>
      <c r="K75" s="36"/>
      <c r="L75" s="36"/>
      <c r="M75" s="36"/>
      <c r="N75" s="36"/>
      <c r="O75" s="52">
        <f t="shared" si="9"/>
        <v>83653340</v>
      </c>
      <c r="P75" s="50"/>
      <c r="Q75" s="56"/>
    </row>
    <row r="76" spans="1:17" ht="27.75" customHeight="1">
      <c r="A76" s="129" t="s">
        <v>633</v>
      </c>
      <c r="B76" s="129" t="s">
        <v>44</v>
      </c>
      <c r="C76" s="134" t="s">
        <v>518</v>
      </c>
      <c r="D76" s="135">
        <f>D77+D78</f>
        <v>24093710</v>
      </c>
      <c r="E76" s="135">
        <f>E77+E78</f>
        <v>24093710</v>
      </c>
      <c r="F76" s="135">
        <f>F77+F78</f>
        <v>507882</v>
      </c>
      <c r="G76" s="135">
        <f>G77+G78</f>
        <v>29289</v>
      </c>
      <c r="H76" s="135"/>
      <c r="I76" s="135">
        <f>J76+M76</f>
        <v>0</v>
      </c>
      <c r="J76" s="135">
        <f>J77+J78</f>
        <v>0</v>
      </c>
      <c r="K76" s="135">
        <f>K77+K78</f>
        <v>0</v>
      </c>
      <c r="L76" s="135">
        <f>L77+L78</f>
        <v>0</v>
      </c>
      <c r="M76" s="135">
        <f>M77+M78</f>
        <v>0</v>
      </c>
      <c r="N76" s="135">
        <f>N77+N78</f>
        <v>0</v>
      </c>
      <c r="O76" s="136">
        <f t="shared" si="9"/>
        <v>24093710</v>
      </c>
      <c r="P76" s="50"/>
      <c r="Q76" s="56"/>
    </row>
    <row r="77" spans="1:17" ht="92.25" customHeight="1">
      <c r="A77" s="67" t="s">
        <v>634</v>
      </c>
      <c r="B77" s="37" t="s">
        <v>44</v>
      </c>
      <c r="C77" s="62" t="s">
        <v>470</v>
      </c>
      <c r="D77" s="36">
        <f>'[1]Місто'!E104-D78</f>
        <v>23337863</v>
      </c>
      <c r="E77" s="36">
        <f>'[1]Місто'!F104-E78</f>
        <v>23337863</v>
      </c>
      <c r="F77" s="36">
        <f>'[1]Місто'!G104-F78</f>
        <v>0</v>
      </c>
      <c r="G77" s="36">
        <f>'[1]Місто'!H104-G78</f>
        <v>0</v>
      </c>
      <c r="H77" s="36">
        <f>'[1]Місто'!I104-H78</f>
        <v>0</v>
      </c>
      <c r="I77" s="36"/>
      <c r="J77" s="36">
        <f>'[1]Місто'!K104</f>
        <v>0</v>
      </c>
      <c r="K77" s="36">
        <f>'[1]Місто'!L104</f>
        <v>0</v>
      </c>
      <c r="L77" s="36">
        <f>'[1]Місто'!M104</f>
        <v>0</v>
      </c>
      <c r="M77" s="36"/>
      <c r="N77" s="36"/>
      <c r="O77" s="52">
        <f t="shared" si="9"/>
        <v>23337863</v>
      </c>
      <c r="P77" s="50"/>
      <c r="Q77" s="56"/>
    </row>
    <row r="78" spans="1:17" ht="52.5" customHeight="1">
      <c r="A78" s="67" t="s">
        <v>635</v>
      </c>
      <c r="B78" s="37" t="s">
        <v>44</v>
      </c>
      <c r="C78" s="62" t="s">
        <v>473</v>
      </c>
      <c r="D78" s="36">
        <f>E78</f>
        <v>755847</v>
      </c>
      <c r="E78" s="36">
        <v>755847</v>
      </c>
      <c r="F78" s="36">
        <v>507882</v>
      </c>
      <c r="G78" s="36">
        <v>29289</v>
      </c>
      <c r="H78" s="36"/>
      <c r="I78" s="36">
        <f>J78+M78</f>
        <v>0</v>
      </c>
      <c r="J78" s="36">
        <f>'[1]Місто'!K104</f>
        <v>0</v>
      </c>
      <c r="K78" s="36">
        <f>'[1]Місто'!L104</f>
        <v>0</v>
      </c>
      <c r="L78" s="36">
        <f>'[1]Місто'!M104</f>
        <v>0</v>
      </c>
      <c r="M78" s="36">
        <f>'[1]Місто'!N104</f>
        <v>0</v>
      </c>
      <c r="N78" s="36">
        <f>'[1]Місто'!O104</f>
        <v>0</v>
      </c>
      <c r="O78" s="52">
        <f t="shared" si="9"/>
        <v>755847</v>
      </c>
      <c r="P78" s="50"/>
      <c r="Q78" s="56"/>
    </row>
    <row r="79" spans="1:17" ht="81.75" customHeight="1">
      <c r="A79" s="67" t="s">
        <v>230</v>
      </c>
      <c r="B79" s="37" t="s">
        <v>45</v>
      </c>
      <c r="C79" s="62" t="s">
        <v>4</v>
      </c>
      <c r="D79" s="36">
        <f>'[1]Місто'!E105</f>
        <v>1061388</v>
      </c>
      <c r="E79" s="36">
        <f>'[1]Місто'!F105</f>
        <v>1061388</v>
      </c>
      <c r="F79" s="36">
        <f>'[1]Місто'!G105</f>
        <v>589882</v>
      </c>
      <c r="G79" s="36">
        <f>'[1]Місто'!H105</f>
        <v>75847</v>
      </c>
      <c r="H79" s="36"/>
      <c r="I79" s="36">
        <f>'[1]Місто'!J105</f>
        <v>0</v>
      </c>
      <c r="J79" s="36">
        <f>'[1]Місто'!K105</f>
        <v>0</v>
      </c>
      <c r="K79" s="36">
        <f>'[1]Місто'!L105</f>
        <v>0</v>
      </c>
      <c r="L79" s="36">
        <f>'[1]Місто'!M105</f>
        <v>0</v>
      </c>
      <c r="M79" s="36">
        <f>'[1]Місто'!N105</f>
        <v>0</v>
      </c>
      <c r="N79" s="36">
        <f>'[1]Місто'!O105</f>
        <v>0</v>
      </c>
      <c r="O79" s="52">
        <f t="shared" si="9"/>
        <v>1061388</v>
      </c>
      <c r="P79" s="50"/>
      <c r="Q79" s="56"/>
    </row>
    <row r="80" spans="1:17" ht="38.25" hidden="1">
      <c r="A80" s="67" t="s">
        <v>404</v>
      </c>
      <c r="B80" s="37" t="s">
        <v>46</v>
      </c>
      <c r="C80" s="62" t="s">
        <v>231</v>
      </c>
      <c r="D80" s="36">
        <f>'[1]Місто'!E106</f>
        <v>0</v>
      </c>
      <c r="E80" s="36">
        <f>'[1]Місто'!F106</f>
        <v>0</v>
      </c>
      <c r="F80" s="36">
        <f>'[1]Місто'!G106</f>
        <v>0</v>
      </c>
      <c r="G80" s="36">
        <f>'[1]Місто'!H106</f>
        <v>0</v>
      </c>
      <c r="H80" s="36"/>
      <c r="I80" s="36">
        <f>'[1]Місто'!J106</f>
        <v>0</v>
      </c>
      <c r="J80" s="36">
        <f>'[1]Місто'!K106</f>
        <v>0</v>
      </c>
      <c r="K80" s="36">
        <f>'[1]Місто'!L106</f>
        <v>0</v>
      </c>
      <c r="L80" s="36">
        <f>'[1]Місто'!M106</f>
        <v>0</v>
      </c>
      <c r="M80" s="36">
        <f>'[1]Місто'!N106</f>
        <v>0</v>
      </c>
      <c r="N80" s="36">
        <f>'[1]Місто'!O106</f>
        <v>0</v>
      </c>
      <c r="O80" s="52">
        <f t="shared" si="9"/>
        <v>0</v>
      </c>
      <c r="P80" s="50"/>
      <c r="Q80" s="56"/>
    </row>
    <row r="81" spans="1:17" ht="38.25">
      <c r="A81" s="67" t="s">
        <v>636</v>
      </c>
      <c r="B81" s="37" t="s">
        <v>86</v>
      </c>
      <c r="C81" s="57" t="s">
        <v>104</v>
      </c>
      <c r="D81" s="36">
        <f>'[1]Місто'!E107</f>
        <v>3558168</v>
      </c>
      <c r="E81" s="36">
        <f>'[1]Місто'!F107</f>
        <v>3558168</v>
      </c>
      <c r="F81" s="36">
        <f>'[1]Місто'!G107</f>
        <v>0</v>
      </c>
      <c r="G81" s="36">
        <f>'[1]Місто'!H107</f>
        <v>0</v>
      </c>
      <c r="H81" s="36"/>
      <c r="I81" s="36">
        <f>'[1]Місто'!J107</f>
        <v>0</v>
      </c>
      <c r="J81" s="36">
        <f>'[1]Місто'!K107</f>
        <v>0</v>
      </c>
      <c r="K81" s="36">
        <f>'[1]Місто'!L107</f>
        <v>0</v>
      </c>
      <c r="L81" s="36">
        <f>'[1]Місто'!M107</f>
        <v>0</v>
      </c>
      <c r="M81" s="36">
        <f>'[1]Місто'!N107</f>
        <v>0</v>
      </c>
      <c r="N81" s="36">
        <f>'[1]Місто'!O107</f>
        <v>0</v>
      </c>
      <c r="O81" s="52">
        <f t="shared" si="9"/>
        <v>3558168</v>
      </c>
      <c r="P81" s="50"/>
      <c r="Q81" s="56"/>
    </row>
    <row r="82" spans="1:17" s="54" customFormat="1" ht="25.5">
      <c r="A82" s="67" t="s">
        <v>232</v>
      </c>
      <c r="B82" s="37" t="s">
        <v>89</v>
      </c>
      <c r="C82" s="62" t="s">
        <v>188</v>
      </c>
      <c r="D82" s="36">
        <f>'[1]Місто'!E109</f>
        <v>0</v>
      </c>
      <c r="E82" s="36">
        <f>'[1]Місто'!F109</f>
        <v>0</v>
      </c>
      <c r="F82" s="36">
        <f>'[1]Місто'!G109</f>
        <v>0</v>
      </c>
      <c r="G82" s="36">
        <f>'[1]Місто'!H109</f>
        <v>0</v>
      </c>
      <c r="H82" s="36"/>
      <c r="I82" s="36">
        <f>J82+M82</f>
        <v>17993009</v>
      </c>
      <c r="J82" s="36">
        <f>'[1]Місто'!K109</f>
        <v>0</v>
      </c>
      <c r="K82" s="36">
        <f>'[1]Місто'!L109</f>
        <v>0</v>
      </c>
      <c r="L82" s="36">
        <f>'[1]Місто'!M109</f>
        <v>0</v>
      </c>
      <c r="M82" s="36">
        <f>'[1]Місто'!N109</f>
        <v>17993009</v>
      </c>
      <c r="N82" s="36">
        <f>'[1]Місто'!O109</f>
        <v>17993009</v>
      </c>
      <c r="O82" s="52">
        <f t="shared" si="9"/>
        <v>17993009</v>
      </c>
      <c r="P82" s="50"/>
      <c r="Q82" s="53"/>
    </row>
    <row r="83" spans="1:16" s="3" customFormat="1" ht="41.25" customHeight="1">
      <c r="A83" s="83" t="s">
        <v>233</v>
      </c>
      <c r="B83" s="83" t="s">
        <v>169</v>
      </c>
      <c r="C83" s="84" t="s">
        <v>143</v>
      </c>
      <c r="D83" s="48">
        <f>D84</f>
        <v>918237999</v>
      </c>
      <c r="E83" s="48">
        <f>E84</f>
        <v>918113599</v>
      </c>
      <c r="F83" s="48">
        <f aca="true" t="shared" si="12" ref="F83:N83">F84</f>
        <v>33529213</v>
      </c>
      <c r="G83" s="48">
        <f t="shared" si="12"/>
        <v>3520341</v>
      </c>
      <c r="H83" s="48">
        <f t="shared" si="12"/>
        <v>124400</v>
      </c>
      <c r="I83" s="48">
        <f t="shared" si="12"/>
        <v>6249624</v>
      </c>
      <c r="J83" s="48">
        <f t="shared" si="12"/>
        <v>153971</v>
      </c>
      <c r="K83" s="48">
        <f t="shared" si="12"/>
        <v>88808</v>
      </c>
      <c r="L83" s="48">
        <f t="shared" si="12"/>
        <v>0</v>
      </c>
      <c r="M83" s="48">
        <f t="shared" si="12"/>
        <v>6095653</v>
      </c>
      <c r="N83" s="48">
        <f t="shared" si="12"/>
        <v>6095653</v>
      </c>
      <c r="O83" s="49">
        <f t="shared" si="9"/>
        <v>924487623</v>
      </c>
      <c r="P83" s="50">
        <f>O83-'[1]Місто'!$P$115</f>
        <v>0</v>
      </c>
    </row>
    <row r="84" spans="1:16" s="3" customFormat="1" ht="25.5">
      <c r="A84" s="78" t="s">
        <v>234</v>
      </c>
      <c r="B84" s="40"/>
      <c r="C84" s="65" t="s">
        <v>143</v>
      </c>
      <c r="D84" s="35">
        <f>SUM(D85:D131)-D111</f>
        <v>918237999</v>
      </c>
      <c r="E84" s="35">
        <f>SUM(E85:E131)-E111</f>
        <v>918113599</v>
      </c>
      <c r="F84" s="35">
        <f>SUM(F85:F131)</f>
        <v>33529213</v>
      </c>
      <c r="G84" s="35">
        <f>SUM(G85:G131)</f>
        <v>3520341</v>
      </c>
      <c r="H84" s="35">
        <f>SUM(H85:H131)</f>
        <v>124400</v>
      </c>
      <c r="I84" s="35">
        <f>SUM(I85:I131)-I129</f>
        <v>6249624</v>
      </c>
      <c r="J84" s="35">
        <f>SUM(J85:J131)-J129</f>
        <v>153971</v>
      </c>
      <c r="K84" s="35">
        <f>SUM(K85:K131)</f>
        <v>88808</v>
      </c>
      <c r="L84" s="35">
        <f>SUM(L85:L131)</f>
        <v>0</v>
      </c>
      <c r="M84" s="35">
        <f>SUM(M85:M131)</f>
        <v>6095653</v>
      </c>
      <c r="N84" s="35">
        <f>SUM(N85:N131)</f>
        <v>6095653</v>
      </c>
      <c r="O84" s="52">
        <f t="shared" si="9"/>
        <v>924487623</v>
      </c>
      <c r="P84" s="50"/>
    </row>
    <row r="85" spans="1:16" s="3" customFormat="1" ht="25.5">
      <c r="A85" s="67" t="s">
        <v>3</v>
      </c>
      <c r="B85" s="37" t="s">
        <v>34</v>
      </c>
      <c r="C85" s="68" t="s">
        <v>337</v>
      </c>
      <c r="D85" s="36">
        <f>'[1]Місто'!E117</f>
        <v>31048282</v>
      </c>
      <c r="E85" s="36">
        <f>'[1]Місто'!F117</f>
        <v>31048282</v>
      </c>
      <c r="F85" s="36">
        <f>'[1]Місто'!G117</f>
        <v>21080009</v>
      </c>
      <c r="G85" s="36">
        <f>'[1]Місто'!H117</f>
        <v>1294951</v>
      </c>
      <c r="H85" s="36"/>
      <c r="I85" s="36">
        <f aca="true" t="shared" si="13" ref="I85:I90">J85+M85</f>
        <v>1261522</v>
      </c>
      <c r="J85" s="36">
        <f>'[1]Місто'!K117</f>
        <v>0</v>
      </c>
      <c r="K85" s="36">
        <f>'[1]Місто'!L117</f>
        <v>0</v>
      </c>
      <c r="L85" s="36">
        <f>'[1]Місто'!M117</f>
        <v>0</v>
      </c>
      <c r="M85" s="36">
        <f>'[1]Місто'!N117</f>
        <v>1261522</v>
      </c>
      <c r="N85" s="36">
        <f>'[1]Місто'!O117</f>
        <v>1261522</v>
      </c>
      <c r="O85" s="52">
        <f t="shared" si="9"/>
        <v>32309804</v>
      </c>
      <c r="P85" s="50"/>
    </row>
    <row r="86" spans="1:16" s="3" customFormat="1" ht="63.75" customHeight="1">
      <c r="A86" s="9" t="s">
        <v>637</v>
      </c>
      <c r="B86" s="9" t="s">
        <v>32</v>
      </c>
      <c r="C86" s="14" t="s">
        <v>664</v>
      </c>
      <c r="D86" s="26">
        <f>'[1]Місто'!E119</f>
        <v>1285600</v>
      </c>
      <c r="E86" s="26">
        <f>'[1]Місто'!F119</f>
        <v>1285600</v>
      </c>
      <c r="F86" s="26"/>
      <c r="G86" s="26"/>
      <c r="H86" s="26"/>
      <c r="I86" s="26">
        <f t="shared" si="13"/>
        <v>0</v>
      </c>
      <c r="J86" s="26"/>
      <c r="K86" s="26"/>
      <c r="L86" s="26"/>
      <c r="M86" s="26"/>
      <c r="N86" s="26"/>
      <c r="O86" s="25">
        <f>D86+I86</f>
        <v>1285600</v>
      </c>
      <c r="P86" s="50"/>
    </row>
    <row r="87" spans="1:16" s="3" customFormat="1" ht="217.5" customHeight="1">
      <c r="A87" s="9" t="s">
        <v>380</v>
      </c>
      <c r="B87" s="9" t="s">
        <v>75</v>
      </c>
      <c r="C87" s="38" t="s">
        <v>235</v>
      </c>
      <c r="D87" s="26">
        <f>'[1]Місто'!E122</f>
        <v>128988796</v>
      </c>
      <c r="E87" s="26">
        <f>'[1]Місто'!F122</f>
        <v>128988796</v>
      </c>
      <c r="F87" s="26"/>
      <c r="G87" s="26"/>
      <c r="H87" s="26"/>
      <c r="I87" s="26">
        <f t="shared" si="13"/>
        <v>0</v>
      </c>
      <c r="J87" s="26"/>
      <c r="K87" s="26"/>
      <c r="L87" s="26"/>
      <c r="M87" s="26"/>
      <c r="N87" s="26"/>
      <c r="O87" s="25">
        <f>D87+I87</f>
        <v>128988796</v>
      </c>
      <c r="P87" s="50"/>
    </row>
    <row r="88" spans="1:16" s="3" customFormat="1" ht="201.75" customHeight="1">
      <c r="A88" s="9" t="s">
        <v>405</v>
      </c>
      <c r="B88" s="9" t="s">
        <v>77</v>
      </c>
      <c r="C88" s="38" t="s">
        <v>236</v>
      </c>
      <c r="D88" s="26">
        <f>'[1]Місто'!E124</f>
        <v>89445</v>
      </c>
      <c r="E88" s="26">
        <f>'[1]Місто'!F124</f>
        <v>89445</v>
      </c>
      <c r="F88" s="26"/>
      <c r="G88" s="26"/>
      <c r="H88" s="26"/>
      <c r="I88" s="26">
        <f t="shared" si="13"/>
        <v>0</v>
      </c>
      <c r="J88" s="26"/>
      <c r="K88" s="26"/>
      <c r="L88" s="26"/>
      <c r="M88" s="26"/>
      <c r="N88" s="26"/>
      <c r="O88" s="25">
        <f>D88+I88</f>
        <v>89445</v>
      </c>
      <c r="P88" s="50"/>
    </row>
    <row r="89" spans="1:16" s="3" customFormat="1" ht="202.5" customHeight="1">
      <c r="A89" s="9" t="s">
        <v>381</v>
      </c>
      <c r="B89" s="9" t="s">
        <v>78</v>
      </c>
      <c r="C89" s="38" t="s">
        <v>665</v>
      </c>
      <c r="D89" s="26">
        <f>'[1]Місто'!E126</f>
        <v>1482730</v>
      </c>
      <c r="E89" s="26">
        <f>'[1]Місто'!F126</f>
        <v>1358330</v>
      </c>
      <c r="F89" s="26"/>
      <c r="G89" s="26"/>
      <c r="H89" s="26">
        <f>'[1]Місто'!$I$126</f>
        <v>124400</v>
      </c>
      <c r="I89" s="26">
        <f t="shared" si="13"/>
        <v>0</v>
      </c>
      <c r="J89" s="26"/>
      <c r="K89" s="26"/>
      <c r="L89" s="26"/>
      <c r="M89" s="26">
        <f>'[1]Місто'!N126</f>
        <v>0</v>
      </c>
      <c r="N89" s="26">
        <f>'[1]Місто'!O126</f>
        <v>0</v>
      </c>
      <c r="O89" s="25">
        <f>D89+I89</f>
        <v>1482730</v>
      </c>
      <c r="P89" s="50"/>
    </row>
    <row r="90" spans="1:16" s="3" customFormat="1" ht="337.5" customHeight="1">
      <c r="A90" s="9" t="s">
        <v>382</v>
      </c>
      <c r="B90" s="74" t="s">
        <v>79</v>
      </c>
      <c r="C90" s="75" t="s">
        <v>656</v>
      </c>
      <c r="D90" s="76">
        <f>'[1]Місто'!E128</f>
        <v>15830182</v>
      </c>
      <c r="E90" s="76">
        <f>'[1]Місто'!F128</f>
        <v>15830182</v>
      </c>
      <c r="F90" s="76"/>
      <c r="G90" s="76"/>
      <c r="H90" s="76"/>
      <c r="I90" s="76">
        <f t="shared" si="13"/>
        <v>0</v>
      </c>
      <c r="J90" s="76"/>
      <c r="K90" s="76"/>
      <c r="L90" s="76"/>
      <c r="M90" s="76"/>
      <c r="N90" s="76"/>
      <c r="O90" s="71">
        <f>D90+I90</f>
        <v>15830182</v>
      </c>
      <c r="P90" s="50"/>
    </row>
    <row r="91" spans="1:16" s="3" customFormat="1" ht="237" customHeight="1">
      <c r="A91" s="72"/>
      <c r="B91" s="72"/>
      <c r="C91" s="77" t="s">
        <v>654</v>
      </c>
      <c r="D91" s="73"/>
      <c r="E91" s="73"/>
      <c r="F91" s="73"/>
      <c r="G91" s="73"/>
      <c r="H91" s="73"/>
      <c r="I91" s="73"/>
      <c r="J91" s="73"/>
      <c r="K91" s="73"/>
      <c r="L91" s="73"/>
      <c r="M91" s="73"/>
      <c r="N91" s="73"/>
      <c r="O91" s="70"/>
      <c r="P91" s="50"/>
    </row>
    <row r="92" spans="1:16" s="3" customFormat="1" ht="372">
      <c r="A92" s="74" t="s">
        <v>666</v>
      </c>
      <c r="B92" s="74" t="s">
        <v>80</v>
      </c>
      <c r="C92" s="75" t="s">
        <v>667</v>
      </c>
      <c r="D92" s="76">
        <f>'[1]Місто'!E131</f>
        <v>5515</v>
      </c>
      <c r="E92" s="76">
        <f>'[1]Місто'!F131</f>
        <v>5515</v>
      </c>
      <c r="F92" s="76"/>
      <c r="G92" s="76"/>
      <c r="H92" s="76"/>
      <c r="I92" s="76">
        <f aca="true" t="shared" si="14" ref="I92:I104">J92+M92</f>
        <v>0</v>
      </c>
      <c r="J92" s="76"/>
      <c r="K92" s="76"/>
      <c r="L92" s="76"/>
      <c r="M92" s="76"/>
      <c r="N92" s="76"/>
      <c r="O92" s="71">
        <f aca="true" t="shared" si="15" ref="O92:O107">D92+I92</f>
        <v>5515</v>
      </c>
      <c r="P92" s="50"/>
    </row>
    <row r="93" spans="1:16" s="3" customFormat="1" ht="48" customHeight="1">
      <c r="A93" s="72"/>
      <c r="B93" s="72"/>
      <c r="C93" s="77" t="s">
        <v>655</v>
      </c>
      <c r="D93" s="73"/>
      <c r="E93" s="73"/>
      <c r="F93" s="73"/>
      <c r="G93" s="73"/>
      <c r="H93" s="73"/>
      <c r="I93" s="73">
        <f t="shared" si="14"/>
        <v>0</v>
      </c>
      <c r="J93" s="73"/>
      <c r="K93" s="73"/>
      <c r="L93" s="73"/>
      <c r="M93" s="73"/>
      <c r="N93" s="73"/>
      <c r="O93" s="70">
        <f t="shared" si="15"/>
        <v>0</v>
      </c>
      <c r="P93" s="50"/>
    </row>
    <row r="94" spans="1:16" s="3" customFormat="1" ht="101.25" customHeight="1">
      <c r="A94" s="9" t="s">
        <v>383</v>
      </c>
      <c r="B94" s="9" t="s">
        <v>81</v>
      </c>
      <c r="C94" s="39" t="s">
        <v>237</v>
      </c>
      <c r="D94" s="26">
        <f>'[1]Місто'!E134</f>
        <v>5712442</v>
      </c>
      <c r="E94" s="26">
        <f>'[1]Місто'!F134</f>
        <v>5712442</v>
      </c>
      <c r="F94" s="26"/>
      <c r="G94" s="26"/>
      <c r="H94" s="26"/>
      <c r="I94" s="26">
        <f t="shared" si="14"/>
        <v>0</v>
      </c>
      <c r="J94" s="26"/>
      <c r="K94" s="26"/>
      <c r="L94" s="26"/>
      <c r="M94" s="26"/>
      <c r="N94" s="26"/>
      <c r="O94" s="25">
        <f t="shared" si="15"/>
        <v>5712442</v>
      </c>
      <c r="P94" s="50"/>
    </row>
    <row r="95" spans="1:16" s="3" customFormat="1" ht="96">
      <c r="A95" s="9" t="s">
        <v>384</v>
      </c>
      <c r="B95" s="9" t="s">
        <v>82</v>
      </c>
      <c r="C95" s="39" t="s">
        <v>238</v>
      </c>
      <c r="D95" s="26">
        <f>'[1]Місто'!E136</f>
        <v>6109</v>
      </c>
      <c r="E95" s="26">
        <f>'[1]Місто'!F136</f>
        <v>6109</v>
      </c>
      <c r="F95" s="26"/>
      <c r="G95" s="26"/>
      <c r="H95" s="26"/>
      <c r="I95" s="26">
        <f t="shared" si="14"/>
        <v>0</v>
      </c>
      <c r="J95" s="26"/>
      <c r="K95" s="26"/>
      <c r="L95" s="26"/>
      <c r="M95" s="26"/>
      <c r="N95" s="26"/>
      <c r="O95" s="25">
        <f t="shared" si="15"/>
        <v>6109</v>
      </c>
      <c r="P95" s="50"/>
    </row>
    <row r="96" spans="1:16" s="3" customFormat="1" ht="72" customHeight="1">
      <c r="A96" s="9" t="s">
        <v>385</v>
      </c>
      <c r="B96" s="9" t="s">
        <v>83</v>
      </c>
      <c r="C96" s="39" t="s">
        <v>239</v>
      </c>
      <c r="D96" s="26">
        <f>'[1]Місто'!E138</f>
        <v>48000</v>
      </c>
      <c r="E96" s="26">
        <f>'[1]Місто'!F138</f>
        <v>48000</v>
      </c>
      <c r="F96" s="26"/>
      <c r="G96" s="26"/>
      <c r="H96" s="26"/>
      <c r="I96" s="26">
        <f t="shared" si="14"/>
        <v>0</v>
      </c>
      <c r="J96" s="26"/>
      <c r="K96" s="26"/>
      <c r="L96" s="26"/>
      <c r="M96" s="26"/>
      <c r="N96" s="26"/>
      <c r="O96" s="25">
        <f t="shared" si="15"/>
        <v>48000</v>
      </c>
      <c r="P96" s="50"/>
    </row>
    <row r="97" spans="1:16" s="3" customFormat="1" ht="25.5">
      <c r="A97" s="9" t="s">
        <v>386</v>
      </c>
      <c r="B97" s="9" t="s">
        <v>31</v>
      </c>
      <c r="C97" s="14" t="s">
        <v>668</v>
      </c>
      <c r="D97" s="26">
        <f>'[1]Місто'!E140</f>
        <v>3938000</v>
      </c>
      <c r="E97" s="26">
        <f>'[1]Місто'!F140</f>
        <v>3938000</v>
      </c>
      <c r="F97" s="26"/>
      <c r="G97" s="26"/>
      <c r="H97" s="26"/>
      <c r="I97" s="26">
        <f t="shared" si="14"/>
        <v>0</v>
      </c>
      <c r="J97" s="26"/>
      <c r="K97" s="26"/>
      <c r="L97" s="26"/>
      <c r="M97" s="26"/>
      <c r="N97" s="26"/>
      <c r="O97" s="25">
        <f t="shared" si="15"/>
        <v>3938000</v>
      </c>
      <c r="P97" s="50"/>
    </row>
    <row r="98" spans="1:16" s="3" customFormat="1" ht="25.5">
      <c r="A98" s="9" t="s">
        <v>387</v>
      </c>
      <c r="B98" s="9" t="s">
        <v>73</v>
      </c>
      <c r="C98" s="14" t="s">
        <v>567</v>
      </c>
      <c r="D98" s="26">
        <f>'[1]Місто'!E142</f>
        <v>8305347</v>
      </c>
      <c r="E98" s="26">
        <f>'[1]Місто'!F142</f>
        <v>8305347</v>
      </c>
      <c r="F98" s="26"/>
      <c r="G98" s="26"/>
      <c r="H98" s="26"/>
      <c r="I98" s="26">
        <f t="shared" si="14"/>
        <v>0</v>
      </c>
      <c r="J98" s="26"/>
      <c r="K98" s="26"/>
      <c r="L98" s="26"/>
      <c r="M98" s="26"/>
      <c r="N98" s="26"/>
      <c r="O98" s="25">
        <f t="shared" si="15"/>
        <v>8305347</v>
      </c>
      <c r="P98" s="50"/>
    </row>
    <row r="99" spans="1:16" s="3" customFormat="1" ht="38.25">
      <c r="A99" s="9" t="s">
        <v>388</v>
      </c>
      <c r="B99" s="9" t="s">
        <v>74</v>
      </c>
      <c r="C99" s="14" t="s">
        <v>0</v>
      </c>
      <c r="D99" s="26">
        <f>'[1]Місто'!E144</f>
        <v>36865</v>
      </c>
      <c r="E99" s="26">
        <f>'[1]Місто'!F144</f>
        <v>36865</v>
      </c>
      <c r="F99" s="26"/>
      <c r="G99" s="26"/>
      <c r="H99" s="26"/>
      <c r="I99" s="26">
        <f t="shared" si="14"/>
        <v>0</v>
      </c>
      <c r="J99" s="26"/>
      <c r="K99" s="26"/>
      <c r="L99" s="26"/>
      <c r="M99" s="26"/>
      <c r="N99" s="26"/>
      <c r="O99" s="25">
        <f t="shared" si="15"/>
        <v>36865</v>
      </c>
      <c r="P99" s="50"/>
    </row>
    <row r="100" spans="1:16" s="3" customFormat="1" ht="24.75" customHeight="1">
      <c r="A100" s="9" t="s">
        <v>389</v>
      </c>
      <c r="B100" s="9" t="s">
        <v>69</v>
      </c>
      <c r="C100" s="14" t="s">
        <v>240</v>
      </c>
      <c r="D100" s="26">
        <f>'[1]Місто'!E146</f>
        <v>6830183</v>
      </c>
      <c r="E100" s="26">
        <f>'[1]Місто'!F146</f>
        <v>6830183</v>
      </c>
      <c r="F100" s="26"/>
      <c r="G100" s="26"/>
      <c r="H100" s="26"/>
      <c r="I100" s="26">
        <f t="shared" si="14"/>
        <v>0</v>
      </c>
      <c r="J100" s="26"/>
      <c r="K100" s="26"/>
      <c r="L100" s="26"/>
      <c r="M100" s="26"/>
      <c r="N100" s="26"/>
      <c r="O100" s="25">
        <f t="shared" si="15"/>
        <v>6830183</v>
      </c>
      <c r="P100" s="50"/>
    </row>
    <row r="101" spans="1:16" s="3" customFormat="1" ht="27" customHeight="1">
      <c r="A101" s="9" t="s">
        <v>390</v>
      </c>
      <c r="B101" s="9" t="s">
        <v>70</v>
      </c>
      <c r="C101" s="14" t="s">
        <v>657</v>
      </c>
      <c r="D101" s="26">
        <f>'[1]Місто'!E148</f>
        <v>7200000</v>
      </c>
      <c r="E101" s="26">
        <f>'[1]Місто'!F148</f>
        <v>7200000</v>
      </c>
      <c r="F101" s="26"/>
      <c r="G101" s="26"/>
      <c r="H101" s="26"/>
      <c r="I101" s="26">
        <f t="shared" si="14"/>
        <v>0</v>
      </c>
      <c r="J101" s="26"/>
      <c r="K101" s="26"/>
      <c r="L101" s="26"/>
      <c r="M101" s="26"/>
      <c r="N101" s="26"/>
      <c r="O101" s="25">
        <f t="shared" si="15"/>
        <v>7200000</v>
      </c>
      <c r="P101" s="50"/>
    </row>
    <row r="102" spans="1:16" s="3" customFormat="1" ht="25.5">
      <c r="A102" s="9" t="s">
        <v>391</v>
      </c>
      <c r="B102" s="9" t="s">
        <v>71</v>
      </c>
      <c r="C102" s="14" t="s">
        <v>241</v>
      </c>
      <c r="D102" s="26">
        <f>'[1]Місто'!E150</f>
        <v>320600562</v>
      </c>
      <c r="E102" s="26">
        <f>'[1]Місто'!F150</f>
        <v>320600562</v>
      </c>
      <c r="F102" s="26"/>
      <c r="G102" s="26"/>
      <c r="H102" s="26"/>
      <c r="I102" s="26">
        <f t="shared" si="14"/>
        <v>0</v>
      </c>
      <c r="J102" s="26"/>
      <c r="K102" s="26"/>
      <c r="L102" s="26"/>
      <c r="M102" s="26"/>
      <c r="N102" s="26"/>
      <c r="O102" s="25">
        <f t="shared" si="15"/>
        <v>320600562</v>
      </c>
      <c r="P102" s="50"/>
    </row>
    <row r="103" spans="1:16" s="3" customFormat="1" ht="40.5" customHeight="1">
      <c r="A103" s="9" t="s">
        <v>406</v>
      </c>
      <c r="B103" s="9" t="s">
        <v>62</v>
      </c>
      <c r="C103" s="60" t="s">
        <v>242</v>
      </c>
      <c r="D103" s="26">
        <f>'[1]Місто'!E152</f>
        <v>25038520</v>
      </c>
      <c r="E103" s="26">
        <f>'[1]Місто'!F152</f>
        <v>25038520</v>
      </c>
      <c r="F103" s="26"/>
      <c r="G103" s="26"/>
      <c r="H103" s="26"/>
      <c r="I103" s="26">
        <f t="shared" si="14"/>
        <v>0</v>
      </c>
      <c r="J103" s="26"/>
      <c r="K103" s="26"/>
      <c r="L103" s="26"/>
      <c r="M103" s="26"/>
      <c r="N103" s="26"/>
      <c r="O103" s="25">
        <f t="shared" si="15"/>
        <v>25038520</v>
      </c>
      <c r="P103" s="50"/>
    </row>
    <row r="104" spans="1:16" s="3" customFormat="1" ht="27.75" customHeight="1">
      <c r="A104" s="9" t="s">
        <v>392</v>
      </c>
      <c r="B104" s="9" t="s">
        <v>87</v>
      </c>
      <c r="C104" s="14" t="s">
        <v>243</v>
      </c>
      <c r="D104" s="26">
        <f>'[1]Місто'!E154</f>
        <v>63713076</v>
      </c>
      <c r="E104" s="26">
        <f>'[1]Місто'!F154</f>
        <v>63713076</v>
      </c>
      <c r="F104" s="26"/>
      <c r="G104" s="26"/>
      <c r="H104" s="26"/>
      <c r="I104" s="26">
        <f t="shared" si="14"/>
        <v>0</v>
      </c>
      <c r="J104" s="26"/>
      <c r="K104" s="26"/>
      <c r="L104" s="26"/>
      <c r="M104" s="26"/>
      <c r="N104" s="26"/>
      <c r="O104" s="25">
        <f t="shared" si="15"/>
        <v>63713076</v>
      </c>
      <c r="P104" s="50"/>
    </row>
    <row r="105" spans="1:16" s="3" customFormat="1" ht="25.5" customHeight="1">
      <c r="A105" s="9" t="s">
        <v>393</v>
      </c>
      <c r="B105" s="9" t="s">
        <v>123</v>
      </c>
      <c r="C105" s="14" t="s">
        <v>244</v>
      </c>
      <c r="D105" s="26">
        <f>'[1]Місто'!E156</f>
        <v>9695907</v>
      </c>
      <c r="E105" s="26">
        <f>'[1]Місто'!F156</f>
        <v>9695907</v>
      </c>
      <c r="F105" s="26"/>
      <c r="G105" s="26"/>
      <c r="H105" s="26"/>
      <c r="I105" s="26"/>
      <c r="J105" s="26"/>
      <c r="K105" s="26"/>
      <c r="L105" s="26"/>
      <c r="M105" s="26"/>
      <c r="N105" s="26"/>
      <c r="O105" s="25">
        <f t="shared" si="15"/>
        <v>9695907</v>
      </c>
      <c r="P105" s="50"/>
    </row>
    <row r="106" spans="1:17" ht="25.5">
      <c r="A106" s="9" t="s">
        <v>394</v>
      </c>
      <c r="B106" s="9" t="s">
        <v>112</v>
      </c>
      <c r="C106" s="14" t="s">
        <v>245</v>
      </c>
      <c r="D106" s="26">
        <f>'[1]Місто'!E158</f>
        <v>1001040</v>
      </c>
      <c r="E106" s="26">
        <f>'[1]Місто'!F158</f>
        <v>1001040</v>
      </c>
      <c r="F106" s="26"/>
      <c r="G106" s="26"/>
      <c r="H106" s="26"/>
      <c r="I106" s="26"/>
      <c r="J106" s="26"/>
      <c r="K106" s="26"/>
      <c r="L106" s="26"/>
      <c r="M106" s="26"/>
      <c r="N106" s="26"/>
      <c r="O106" s="25">
        <f t="shared" si="15"/>
        <v>1001040</v>
      </c>
      <c r="P106" s="50"/>
      <c r="Q106" s="56"/>
    </row>
    <row r="107" spans="1:16" s="3" customFormat="1" ht="28.5" customHeight="1">
      <c r="A107" s="9" t="s">
        <v>395</v>
      </c>
      <c r="B107" s="9" t="s">
        <v>84</v>
      </c>
      <c r="C107" s="14" t="s">
        <v>246</v>
      </c>
      <c r="D107" s="26">
        <f>'[1]Місто'!E160</f>
        <v>28738150</v>
      </c>
      <c r="E107" s="26">
        <f>'[1]Місто'!F160</f>
        <v>28738150</v>
      </c>
      <c r="F107" s="26"/>
      <c r="G107" s="26"/>
      <c r="H107" s="26"/>
      <c r="I107" s="26">
        <f>J107+M107</f>
        <v>0</v>
      </c>
      <c r="J107" s="26"/>
      <c r="K107" s="26"/>
      <c r="L107" s="26"/>
      <c r="M107" s="26"/>
      <c r="N107" s="26"/>
      <c r="O107" s="25">
        <f t="shared" si="15"/>
        <v>28738150</v>
      </c>
      <c r="P107" s="50"/>
    </row>
    <row r="108" spans="1:17" ht="38.25">
      <c r="A108" s="9" t="s">
        <v>396</v>
      </c>
      <c r="B108" s="9" t="s">
        <v>63</v>
      </c>
      <c r="C108" s="60" t="s">
        <v>247</v>
      </c>
      <c r="D108" s="26">
        <f>'[1]Місто'!E162</f>
        <v>58815153</v>
      </c>
      <c r="E108" s="26">
        <f>'[1]Місто'!F162</f>
        <v>58815153</v>
      </c>
      <c r="F108" s="26"/>
      <c r="G108" s="26"/>
      <c r="H108" s="26"/>
      <c r="I108" s="26">
        <f>J108+M108</f>
        <v>0</v>
      </c>
      <c r="J108" s="26"/>
      <c r="K108" s="26"/>
      <c r="L108" s="26"/>
      <c r="M108" s="26"/>
      <c r="N108" s="26"/>
      <c r="O108" s="25">
        <f aca="true" t="shared" si="16" ref="O108:O131">D108+I108</f>
        <v>58815153</v>
      </c>
      <c r="P108" s="50"/>
      <c r="Q108" s="56"/>
    </row>
    <row r="109" spans="1:17" ht="51">
      <c r="A109" s="9" t="s">
        <v>397</v>
      </c>
      <c r="B109" s="9" t="s">
        <v>111</v>
      </c>
      <c r="C109" s="4" t="s">
        <v>248</v>
      </c>
      <c r="D109" s="26">
        <f>'[1]Місто'!E164</f>
        <v>105645</v>
      </c>
      <c r="E109" s="26">
        <f>'[1]Місто'!F164</f>
        <v>105645</v>
      </c>
      <c r="F109" s="26"/>
      <c r="G109" s="26"/>
      <c r="H109" s="26"/>
      <c r="I109" s="26">
        <f>J109+M109</f>
        <v>0</v>
      </c>
      <c r="J109" s="26"/>
      <c r="K109" s="26"/>
      <c r="L109" s="26"/>
      <c r="M109" s="26"/>
      <c r="N109" s="26"/>
      <c r="O109" s="25">
        <f t="shared" si="16"/>
        <v>105645</v>
      </c>
      <c r="P109" s="50"/>
      <c r="Q109" s="56"/>
    </row>
    <row r="110" spans="1:17" ht="63.75">
      <c r="A110" s="9" t="s">
        <v>638</v>
      </c>
      <c r="B110" s="9" t="s">
        <v>593</v>
      </c>
      <c r="C110" s="4" t="s">
        <v>594</v>
      </c>
      <c r="D110" s="26">
        <f>'[1]Місто'!E166</f>
        <v>15409580</v>
      </c>
      <c r="E110" s="26">
        <f>'[1]Місто'!F166</f>
        <v>15409580</v>
      </c>
      <c r="F110" s="26"/>
      <c r="G110" s="26"/>
      <c r="H110" s="26"/>
      <c r="I110" s="26"/>
      <c r="J110" s="26"/>
      <c r="K110" s="26"/>
      <c r="L110" s="26"/>
      <c r="M110" s="26"/>
      <c r="N110" s="26"/>
      <c r="O110" s="25">
        <f t="shared" si="16"/>
        <v>15409580</v>
      </c>
      <c r="P110" s="50"/>
      <c r="Q110" s="56"/>
    </row>
    <row r="111" spans="1:17" ht="27.75" customHeight="1">
      <c r="A111" s="137" t="s">
        <v>475</v>
      </c>
      <c r="B111" s="138" t="s">
        <v>47</v>
      </c>
      <c r="C111" s="139" t="s">
        <v>371</v>
      </c>
      <c r="D111" s="140">
        <f>D112</f>
        <v>13391800</v>
      </c>
      <c r="E111" s="140">
        <f>E112</f>
        <v>13391800</v>
      </c>
      <c r="F111" s="140"/>
      <c r="G111" s="140"/>
      <c r="H111" s="140"/>
      <c r="I111" s="140"/>
      <c r="J111" s="140"/>
      <c r="K111" s="140"/>
      <c r="L111" s="140"/>
      <c r="M111" s="140"/>
      <c r="N111" s="140"/>
      <c r="O111" s="141">
        <f t="shared" si="16"/>
        <v>13391800</v>
      </c>
      <c r="P111" s="50"/>
      <c r="Q111" s="56"/>
    </row>
    <row r="112" spans="1:16" s="3" customFormat="1" ht="37.5" customHeight="1">
      <c r="A112" s="67" t="s">
        <v>436</v>
      </c>
      <c r="B112" s="37" t="s">
        <v>47</v>
      </c>
      <c r="C112" s="4" t="s">
        <v>566</v>
      </c>
      <c r="D112" s="36">
        <f>'[1]Місто'!E168</f>
        <v>13391800</v>
      </c>
      <c r="E112" s="36">
        <f>'[1]Місто'!F168</f>
        <v>13391800</v>
      </c>
      <c r="F112" s="36"/>
      <c r="G112" s="36"/>
      <c r="H112" s="36"/>
      <c r="I112" s="36">
        <f>J112+M112</f>
        <v>0</v>
      </c>
      <c r="J112" s="36"/>
      <c r="K112" s="36"/>
      <c r="L112" s="36"/>
      <c r="M112" s="36"/>
      <c r="N112" s="36">
        <f>M112</f>
        <v>0</v>
      </c>
      <c r="O112" s="52">
        <f t="shared" si="16"/>
        <v>13391800</v>
      </c>
      <c r="P112" s="50"/>
    </row>
    <row r="113" spans="1:17" ht="25.5" hidden="1">
      <c r="A113" s="37"/>
      <c r="B113" s="37"/>
      <c r="C113" s="62" t="s">
        <v>127</v>
      </c>
      <c r="D113" s="36"/>
      <c r="E113" s="36"/>
      <c r="F113" s="36"/>
      <c r="G113" s="36"/>
      <c r="H113" s="36"/>
      <c r="I113" s="36"/>
      <c r="J113" s="36"/>
      <c r="K113" s="36"/>
      <c r="L113" s="36"/>
      <c r="M113" s="36"/>
      <c r="N113" s="36"/>
      <c r="O113" s="52">
        <f t="shared" si="16"/>
        <v>0</v>
      </c>
      <c r="P113" s="50"/>
      <c r="Q113" s="56"/>
    </row>
    <row r="114" spans="1:17" ht="38.25">
      <c r="A114" s="9" t="s">
        <v>660</v>
      </c>
      <c r="B114" s="67" t="s">
        <v>659</v>
      </c>
      <c r="C114" s="62" t="s">
        <v>658</v>
      </c>
      <c r="D114" s="36">
        <f>E114</f>
        <v>5910640</v>
      </c>
      <c r="E114" s="36">
        <f>'[1]Місто'!$F$170</f>
        <v>5910640</v>
      </c>
      <c r="F114" s="36"/>
      <c r="G114" s="36"/>
      <c r="H114" s="36"/>
      <c r="I114" s="36"/>
      <c r="J114" s="36"/>
      <c r="K114" s="36"/>
      <c r="L114" s="36"/>
      <c r="M114" s="36"/>
      <c r="N114" s="36"/>
      <c r="O114" s="52">
        <f t="shared" si="16"/>
        <v>5910640</v>
      </c>
      <c r="P114" s="50"/>
      <c r="Q114" s="56"/>
    </row>
    <row r="115" spans="1:17" ht="76.5">
      <c r="A115" s="9" t="s">
        <v>398</v>
      </c>
      <c r="B115" s="9" t="s">
        <v>113</v>
      </c>
      <c r="C115" s="4" t="s">
        <v>72</v>
      </c>
      <c r="D115" s="26">
        <f>'[1]Місто'!E172</f>
        <v>72021</v>
      </c>
      <c r="E115" s="26">
        <f>'[1]Місто'!F172</f>
        <v>72021</v>
      </c>
      <c r="F115" s="26"/>
      <c r="G115" s="26"/>
      <c r="H115" s="26"/>
      <c r="I115" s="26"/>
      <c r="J115" s="26"/>
      <c r="K115" s="26"/>
      <c r="L115" s="26"/>
      <c r="M115" s="26"/>
      <c r="N115" s="26"/>
      <c r="O115" s="25">
        <f t="shared" si="16"/>
        <v>72021</v>
      </c>
      <c r="P115" s="50"/>
      <c r="Q115" s="56"/>
    </row>
    <row r="116" spans="1:17" ht="25.5">
      <c r="A116" s="67" t="s">
        <v>521</v>
      </c>
      <c r="B116" s="9" t="s">
        <v>92</v>
      </c>
      <c r="C116" s="66" t="s">
        <v>427</v>
      </c>
      <c r="D116" s="26">
        <f>'[1]Місто'!E174</f>
        <v>2090368</v>
      </c>
      <c r="E116" s="26">
        <f>'[1]Місто'!F174</f>
        <v>2090368</v>
      </c>
      <c r="F116" s="26">
        <f>'[1]Місто'!G174</f>
        <v>1336585</v>
      </c>
      <c r="G116" s="26">
        <f>'[1]Місто'!H174</f>
        <v>137470</v>
      </c>
      <c r="H116" s="26"/>
      <c r="I116" s="36">
        <f>J116+M116</f>
        <v>0</v>
      </c>
      <c r="J116" s="26">
        <f>'[1]Місто'!K174</f>
        <v>0</v>
      </c>
      <c r="K116" s="26">
        <f>'[1]Місто'!L174</f>
        <v>0</v>
      </c>
      <c r="L116" s="26">
        <f>'[1]Місто'!M174</f>
        <v>0</v>
      </c>
      <c r="M116" s="26">
        <f>'[1]Місто'!N174</f>
        <v>0</v>
      </c>
      <c r="N116" s="26">
        <f>'[1]Місто'!O174</f>
        <v>0</v>
      </c>
      <c r="O116" s="25">
        <f t="shared" si="16"/>
        <v>2090368</v>
      </c>
      <c r="P116" s="50"/>
      <c r="Q116" s="56"/>
    </row>
    <row r="117" spans="1:17" ht="25.5">
      <c r="A117" s="67" t="s">
        <v>522</v>
      </c>
      <c r="B117" s="9" t="s">
        <v>93</v>
      </c>
      <c r="C117" s="57" t="s">
        <v>119</v>
      </c>
      <c r="D117" s="26">
        <f>'[1]Місто'!E175</f>
        <v>140450</v>
      </c>
      <c r="E117" s="26">
        <f>'[1]Місто'!F175</f>
        <v>140450</v>
      </c>
      <c r="F117" s="26">
        <f>'[1]Місто'!G175</f>
        <v>94097</v>
      </c>
      <c r="G117" s="26"/>
      <c r="H117" s="26"/>
      <c r="I117" s="36">
        <f>J117+M117</f>
        <v>0</v>
      </c>
      <c r="J117" s="26"/>
      <c r="K117" s="26"/>
      <c r="L117" s="26"/>
      <c r="M117" s="26"/>
      <c r="N117" s="26"/>
      <c r="O117" s="25">
        <f t="shared" si="16"/>
        <v>140450</v>
      </c>
      <c r="P117" s="50"/>
      <c r="Q117" s="56"/>
    </row>
    <row r="118" spans="1:17" ht="25.5" hidden="1">
      <c r="A118" s="67" t="s">
        <v>523</v>
      </c>
      <c r="B118" s="9" t="s">
        <v>48</v>
      </c>
      <c r="C118" s="57" t="s">
        <v>520</v>
      </c>
      <c r="D118" s="26"/>
      <c r="E118" s="26"/>
      <c r="F118" s="26"/>
      <c r="G118" s="26"/>
      <c r="H118" s="26"/>
      <c r="I118" s="36">
        <f>J118+M118</f>
        <v>0</v>
      </c>
      <c r="J118" s="26"/>
      <c r="K118" s="26"/>
      <c r="L118" s="26"/>
      <c r="M118" s="26"/>
      <c r="N118" s="26"/>
      <c r="O118" s="25">
        <f t="shared" si="16"/>
        <v>0</v>
      </c>
      <c r="P118" s="50"/>
      <c r="Q118" s="56"/>
    </row>
    <row r="119" spans="1:17" ht="76.5" hidden="1">
      <c r="A119" s="67" t="s">
        <v>437</v>
      </c>
      <c r="B119" s="37" t="s">
        <v>98</v>
      </c>
      <c r="C119" s="62" t="s">
        <v>214</v>
      </c>
      <c r="D119" s="36">
        <f>'[1]Місто'!E177</f>
        <v>0</v>
      </c>
      <c r="E119" s="36">
        <f>'[1]Місто'!F177</f>
        <v>0</v>
      </c>
      <c r="F119" s="36">
        <f>'[1]Місто'!G177</f>
        <v>0</v>
      </c>
      <c r="G119" s="36">
        <f>'[1]Місто'!H177</f>
        <v>0</v>
      </c>
      <c r="H119" s="36"/>
      <c r="I119" s="36">
        <f>J119+M119</f>
        <v>0</v>
      </c>
      <c r="J119" s="36">
        <f>'[1]Місто'!K177</f>
        <v>0</v>
      </c>
      <c r="K119" s="36">
        <f>'[1]Місто'!L177</f>
        <v>0</v>
      </c>
      <c r="L119" s="36">
        <f>'[1]Місто'!M177</f>
        <v>0</v>
      </c>
      <c r="M119" s="36">
        <f>'[1]Місто'!N177</f>
        <v>0</v>
      </c>
      <c r="N119" s="36">
        <f>'[1]Місто'!O177</f>
        <v>0</v>
      </c>
      <c r="O119" s="52">
        <f t="shared" si="16"/>
        <v>0</v>
      </c>
      <c r="P119" s="50"/>
      <c r="Q119" s="56"/>
    </row>
    <row r="120" spans="1:17" ht="76.5">
      <c r="A120" s="67" t="s">
        <v>438</v>
      </c>
      <c r="B120" s="37" t="s">
        <v>49</v>
      </c>
      <c r="C120" s="62" t="s">
        <v>249</v>
      </c>
      <c r="D120" s="36">
        <f>'[1]Місто'!E178</f>
        <v>19255154</v>
      </c>
      <c r="E120" s="36">
        <f>'[1]Місто'!F178</f>
        <v>19255154</v>
      </c>
      <c r="F120" s="36">
        <f>'[1]Місто'!G178</f>
        <v>11018522</v>
      </c>
      <c r="G120" s="36">
        <f>'[1]Місто'!H178</f>
        <v>2087920</v>
      </c>
      <c r="H120" s="36"/>
      <c r="I120" s="36">
        <f>J120+M120</f>
        <v>748050</v>
      </c>
      <c r="J120" s="36">
        <f>'[1]Місто'!K178</f>
        <v>153971</v>
      </c>
      <c r="K120" s="36">
        <f>'[1]Місто'!L178</f>
        <v>88808</v>
      </c>
      <c r="L120" s="36">
        <f>'[1]Місто'!M178</f>
        <v>0</v>
      </c>
      <c r="M120" s="36">
        <f>'[1]Місто'!N178</f>
        <v>594079</v>
      </c>
      <c r="N120" s="36">
        <f>'[1]Місто'!O178</f>
        <v>594079</v>
      </c>
      <c r="O120" s="52">
        <f t="shared" si="16"/>
        <v>20003204</v>
      </c>
      <c r="P120" s="50"/>
      <c r="Q120" s="56"/>
    </row>
    <row r="121" spans="1:17" ht="93" customHeight="1">
      <c r="A121" s="67" t="s">
        <v>439</v>
      </c>
      <c r="B121" s="67" t="s">
        <v>132</v>
      </c>
      <c r="C121" s="62" t="s">
        <v>474</v>
      </c>
      <c r="D121" s="36">
        <f>'[1]Місто'!E179</f>
        <v>2655925</v>
      </c>
      <c r="E121" s="36">
        <f>'[1]Місто'!F179</f>
        <v>2655925</v>
      </c>
      <c r="F121" s="36"/>
      <c r="G121" s="36"/>
      <c r="H121" s="36"/>
      <c r="I121" s="36"/>
      <c r="J121" s="36"/>
      <c r="K121" s="36"/>
      <c r="L121" s="36"/>
      <c r="M121" s="36"/>
      <c r="N121" s="36"/>
      <c r="O121" s="52">
        <f t="shared" si="16"/>
        <v>2655925</v>
      </c>
      <c r="P121" s="50"/>
      <c r="Q121" s="56"/>
    </row>
    <row r="122" spans="1:17" ht="51">
      <c r="A122" s="67" t="s">
        <v>440</v>
      </c>
      <c r="B122" s="37" t="s">
        <v>76</v>
      </c>
      <c r="C122" s="81" t="s">
        <v>250</v>
      </c>
      <c r="D122" s="36">
        <f>'[1]Місто'!E180</f>
        <v>1085000</v>
      </c>
      <c r="E122" s="36">
        <f>'[1]Місто'!F180</f>
        <v>1085000</v>
      </c>
      <c r="F122" s="36"/>
      <c r="G122" s="36"/>
      <c r="H122" s="36"/>
      <c r="I122" s="36">
        <f>J122+M122</f>
        <v>0</v>
      </c>
      <c r="J122" s="36"/>
      <c r="K122" s="36"/>
      <c r="L122" s="36"/>
      <c r="M122" s="36">
        <f>N122</f>
        <v>0</v>
      </c>
      <c r="N122" s="36">
        <f>'[1]Місто'!$O$180</f>
        <v>0</v>
      </c>
      <c r="O122" s="52">
        <f t="shared" si="16"/>
        <v>1085000</v>
      </c>
      <c r="P122" s="50"/>
      <c r="Q122" s="56"/>
    </row>
    <row r="123" spans="1:17" ht="42.75" customHeight="1">
      <c r="A123" s="9" t="s">
        <v>399</v>
      </c>
      <c r="B123" s="9" t="s">
        <v>66</v>
      </c>
      <c r="C123" s="14" t="s">
        <v>251</v>
      </c>
      <c r="D123" s="26">
        <f>'[1]Місто'!E181</f>
        <v>85831042</v>
      </c>
      <c r="E123" s="26">
        <f>'[1]Місто'!F181</f>
        <v>85831042</v>
      </c>
      <c r="F123" s="26"/>
      <c r="G123" s="26"/>
      <c r="H123" s="26"/>
      <c r="I123" s="26">
        <f>J123+M123</f>
        <v>0</v>
      </c>
      <c r="J123" s="26"/>
      <c r="K123" s="26"/>
      <c r="L123" s="26"/>
      <c r="M123" s="26"/>
      <c r="N123" s="26"/>
      <c r="O123" s="25">
        <f t="shared" si="16"/>
        <v>85831042</v>
      </c>
      <c r="P123" s="50"/>
      <c r="Q123" s="56"/>
    </row>
    <row r="124" spans="1:17" ht="25.5">
      <c r="A124" s="67" t="s">
        <v>252</v>
      </c>
      <c r="B124" s="37" t="s">
        <v>89</v>
      </c>
      <c r="C124" s="81" t="s">
        <v>188</v>
      </c>
      <c r="D124" s="36">
        <f>'[1]Місто'!E184</f>
        <v>0</v>
      </c>
      <c r="E124" s="36">
        <f>'[1]Місто'!F184</f>
        <v>0</v>
      </c>
      <c r="F124" s="36">
        <f>'[1]Місто'!G184</f>
        <v>0</v>
      </c>
      <c r="G124" s="36">
        <f>'[1]Місто'!H184</f>
        <v>0</v>
      </c>
      <c r="H124" s="36"/>
      <c r="I124" s="36">
        <f>J124+M124</f>
        <v>4240052</v>
      </c>
      <c r="J124" s="36">
        <f>'[1]Місто'!K184</f>
        <v>0</v>
      </c>
      <c r="K124" s="36">
        <f>'[1]Місто'!L184</f>
        <v>0</v>
      </c>
      <c r="L124" s="36">
        <f>'[1]Місто'!M184</f>
        <v>0</v>
      </c>
      <c r="M124" s="36">
        <f>'[1]Місто'!N184</f>
        <v>4240052</v>
      </c>
      <c r="N124" s="36">
        <f>'[1]Місто'!O184</f>
        <v>4240052</v>
      </c>
      <c r="O124" s="52">
        <f t="shared" si="16"/>
        <v>4240052</v>
      </c>
      <c r="P124" s="50"/>
      <c r="Q124" s="56"/>
    </row>
    <row r="125" spans="1:17" ht="42.75" customHeight="1">
      <c r="A125" s="67" t="s">
        <v>400</v>
      </c>
      <c r="B125" s="37" t="s">
        <v>67</v>
      </c>
      <c r="C125" s="34" t="s">
        <v>30</v>
      </c>
      <c r="D125" s="36">
        <f>'[1]Місто'!E187</f>
        <v>5733320</v>
      </c>
      <c r="E125" s="36">
        <f>'[1]Місто'!F187</f>
        <v>5733320</v>
      </c>
      <c r="F125" s="36"/>
      <c r="G125" s="36"/>
      <c r="H125" s="36"/>
      <c r="I125" s="36">
        <f>J125+M125</f>
        <v>0</v>
      </c>
      <c r="J125" s="36"/>
      <c r="K125" s="36"/>
      <c r="L125" s="36"/>
      <c r="M125" s="36"/>
      <c r="N125" s="36"/>
      <c r="O125" s="52">
        <f t="shared" si="16"/>
        <v>5733320</v>
      </c>
      <c r="P125" s="50"/>
      <c r="Q125" s="56"/>
    </row>
    <row r="126" spans="1:17" ht="38.25">
      <c r="A126" s="67" t="s">
        <v>401</v>
      </c>
      <c r="B126" s="37" t="s">
        <v>118</v>
      </c>
      <c r="C126" s="34" t="s">
        <v>124</v>
      </c>
      <c r="D126" s="36">
        <f>'[1]Місто'!E189</f>
        <v>1222900</v>
      </c>
      <c r="E126" s="36">
        <f>'[1]Місто'!F189</f>
        <v>1222900</v>
      </c>
      <c r="F126" s="36"/>
      <c r="G126" s="36"/>
      <c r="H126" s="36"/>
      <c r="I126" s="36">
        <f>J126+M126</f>
        <v>0</v>
      </c>
      <c r="J126" s="36"/>
      <c r="K126" s="36"/>
      <c r="L126" s="36"/>
      <c r="M126" s="36"/>
      <c r="N126" s="36"/>
      <c r="O126" s="52">
        <f t="shared" si="16"/>
        <v>1222900</v>
      </c>
      <c r="P126" s="50"/>
      <c r="Q126" s="56"/>
    </row>
    <row r="127" spans="1:16" s="3" customFormat="1" ht="38.25">
      <c r="A127" s="67" t="s">
        <v>402</v>
      </c>
      <c r="B127" s="37" t="s">
        <v>116</v>
      </c>
      <c r="C127" s="57" t="s">
        <v>117</v>
      </c>
      <c r="D127" s="36">
        <f>'[1]Місто'!E191</f>
        <v>3829300</v>
      </c>
      <c r="E127" s="36">
        <f>'[1]Місто'!F191</f>
        <v>3829300</v>
      </c>
      <c r="F127" s="36"/>
      <c r="G127" s="36"/>
      <c r="H127" s="36"/>
      <c r="I127" s="36"/>
      <c r="J127" s="36"/>
      <c r="K127" s="36"/>
      <c r="L127" s="36"/>
      <c r="M127" s="36"/>
      <c r="N127" s="36"/>
      <c r="O127" s="52">
        <f t="shared" si="16"/>
        <v>3829300</v>
      </c>
      <c r="P127" s="50"/>
    </row>
    <row r="128" spans="1:16" s="3" customFormat="1" ht="38.25">
      <c r="A128" s="67" t="s">
        <v>403</v>
      </c>
      <c r="B128" s="37" t="s">
        <v>68</v>
      </c>
      <c r="C128" s="62" t="s">
        <v>361</v>
      </c>
      <c r="D128" s="36">
        <f>'[1]Місто'!E193</f>
        <v>43094950</v>
      </c>
      <c r="E128" s="36">
        <f>'[1]Місто'!F193</f>
        <v>43094950</v>
      </c>
      <c r="F128" s="36"/>
      <c r="G128" s="36"/>
      <c r="H128" s="36"/>
      <c r="I128" s="36">
        <f>J128+M128</f>
        <v>0</v>
      </c>
      <c r="J128" s="36"/>
      <c r="K128" s="36"/>
      <c r="L128" s="36"/>
      <c r="M128" s="36"/>
      <c r="N128" s="36"/>
      <c r="O128" s="52">
        <f t="shared" si="16"/>
        <v>43094950</v>
      </c>
      <c r="P128" s="50"/>
    </row>
    <row r="129" spans="1:17" ht="75.75" customHeight="1" hidden="1">
      <c r="A129" s="143" t="s">
        <v>591</v>
      </c>
      <c r="B129" s="129" t="s">
        <v>54</v>
      </c>
      <c r="C129" s="134" t="s">
        <v>494</v>
      </c>
      <c r="D129" s="135"/>
      <c r="E129" s="135"/>
      <c r="F129" s="135"/>
      <c r="G129" s="135"/>
      <c r="H129" s="135"/>
      <c r="I129" s="135">
        <f aca="true" t="shared" si="17" ref="I129:N129">I130</f>
        <v>0</v>
      </c>
      <c r="J129" s="135">
        <f t="shared" si="17"/>
        <v>0</v>
      </c>
      <c r="K129" s="135">
        <f t="shared" si="17"/>
        <v>0</v>
      </c>
      <c r="L129" s="135">
        <f t="shared" si="17"/>
        <v>0</v>
      </c>
      <c r="M129" s="135">
        <f t="shared" si="17"/>
        <v>0</v>
      </c>
      <c r="N129" s="135">
        <f t="shared" si="17"/>
        <v>0</v>
      </c>
      <c r="O129" s="136">
        <f>D129+I129</f>
        <v>0</v>
      </c>
      <c r="P129" s="50"/>
      <c r="Q129" s="56"/>
    </row>
    <row r="130" spans="1:17" ht="25.5" hidden="1">
      <c r="A130" s="78" t="s">
        <v>590</v>
      </c>
      <c r="B130" s="37" t="s">
        <v>54</v>
      </c>
      <c r="C130" s="66" t="s">
        <v>189</v>
      </c>
      <c r="D130" s="36"/>
      <c r="E130" s="36"/>
      <c r="F130" s="36">
        <f>'[1]Місто'!G134</f>
        <v>0</v>
      </c>
      <c r="G130" s="36">
        <f>'[1]Місто'!H134</f>
        <v>0</v>
      </c>
      <c r="H130" s="36"/>
      <c r="I130" s="36">
        <f>J130+M130</f>
        <v>0</v>
      </c>
      <c r="J130" s="36">
        <f>'[1]Місто'!$K$196</f>
        <v>0</v>
      </c>
      <c r="K130" s="36">
        <f>'[1]Місто'!L134</f>
        <v>0</v>
      </c>
      <c r="L130" s="36">
        <f>'[1]Місто'!M134</f>
        <v>0</v>
      </c>
      <c r="M130" s="36">
        <f>'[1]Місто'!N134</f>
        <v>0</v>
      </c>
      <c r="N130" s="36">
        <f>'[1]Місто'!O134</f>
        <v>0</v>
      </c>
      <c r="O130" s="52">
        <f>D130+I130</f>
        <v>0</v>
      </c>
      <c r="P130" s="50"/>
      <c r="Q130" s="56"/>
    </row>
    <row r="131" spans="1:17" ht="146.25" customHeight="1" hidden="1">
      <c r="A131" s="9" t="s">
        <v>253</v>
      </c>
      <c r="B131" s="9" t="s">
        <v>106</v>
      </c>
      <c r="C131" s="6" t="s">
        <v>107</v>
      </c>
      <c r="D131" s="26">
        <f>'[1]Місто'!E199</f>
        <v>0</v>
      </c>
      <c r="E131" s="26"/>
      <c r="F131" s="26"/>
      <c r="G131" s="26"/>
      <c r="H131" s="26"/>
      <c r="I131" s="26">
        <f>J131+M131</f>
        <v>0</v>
      </c>
      <c r="J131" s="26"/>
      <c r="K131" s="26"/>
      <c r="L131" s="26"/>
      <c r="M131" s="26"/>
      <c r="N131" s="26"/>
      <c r="O131" s="25">
        <f t="shared" si="16"/>
        <v>0</v>
      </c>
      <c r="P131" s="50"/>
      <c r="Q131" s="56"/>
    </row>
    <row r="132" spans="1:17" ht="25.5">
      <c r="A132" s="83" t="s">
        <v>254</v>
      </c>
      <c r="B132" s="83" t="s">
        <v>170</v>
      </c>
      <c r="C132" s="84" t="s">
        <v>154</v>
      </c>
      <c r="D132" s="48">
        <f>D133</f>
        <v>3247786</v>
      </c>
      <c r="E132" s="48">
        <f>E133</f>
        <v>3247786</v>
      </c>
      <c r="F132" s="48">
        <f aca="true" t="shared" si="18" ref="F132:N132">F133</f>
        <v>2193171</v>
      </c>
      <c r="G132" s="48">
        <f t="shared" si="18"/>
        <v>135968</v>
      </c>
      <c r="H132" s="48"/>
      <c r="I132" s="48">
        <f t="shared" si="18"/>
        <v>0</v>
      </c>
      <c r="J132" s="48">
        <f t="shared" si="18"/>
        <v>0</v>
      </c>
      <c r="K132" s="48">
        <f t="shared" si="18"/>
        <v>0</v>
      </c>
      <c r="L132" s="48">
        <f t="shared" si="18"/>
        <v>0</v>
      </c>
      <c r="M132" s="48">
        <f t="shared" si="18"/>
        <v>0</v>
      </c>
      <c r="N132" s="48">
        <f t="shared" si="18"/>
        <v>0</v>
      </c>
      <c r="O132" s="49">
        <f aca="true" t="shared" si="19" ref="O132:O139">D132+I132</f>
        <v>3247786</v>
      </c>
      <c r="P132" s="50">
        <f>O132-'[1]Місто'!$P$207</f>
        <v>0</v>
      </c>
      <c r="Q132" s="56"/>
    </row>
    <row r="133" spans="1:17" ht="25.5">
      <c r="A133" s="40" t="s">
        <v>255</v>
      </c>
      <c r="B133" s="40"/>
      <c r="C133" s="65" t="s">
        <v>154</v>
      </c>
      <c r="D133" s="36">
        <f>D134</f>
        <v>3247786</v>
      </c>
      <c r="E133" s="36">
        <f>E134</f>
        <v>3247786</v>
      </c>
      <c r="F133" s="36">
        <f aca="true" t="shared" si="20" ref="F133:N133">F134</f>
        <v>2193171</v>
      </c>
      <c r="G133" s="36">
        <f t="shared" si="20"/>
        <v>135968</v>
      </c>
      <c r="H133" s="36"/>
      <c r="I133" s="36">
        <f t="shared" si="20"/>
        <v>0</v>
      </c>
      <c r="J133" s="36">
        <f t="shared" si="20"/>
        <v>0</v>
      </c>
      <c r="K133" s="36">
        <f t="shared" si="20"/>
        <v>0</v>
      </c>
      <c r="L133" s="36">
        <f t="shared" si="20"/>
        <v>0</v>
      </c>
      <c r="M133" s="36">
        <f t="shared" si="20"/>
        <v>0</v>
      </c>
      <c r="N133" s="36">
        <f t="shared" si="20"/>
        <v>0</v>
      </c>
      <c r="O133" s="52">
        <f t="shared" si="19"/>
        <v>3247786</v>
      </c>
      <c r="P133" s="50"/>
      <c r="Q133" s="56"/>
    </row>
    <row r="134" spans="1:17" ht="25.5">
      <c r="A134" s="67" t="s">
        <v>5</v>
      </c>
      <c r="B134" s="37" t="s">
        <v>34</v>
      </c>
      <c r="C134" s="68" t="s">
        <v>338</v>
      </c>
      <c r="D134" s="36">
        <f>'[1]Місто'!E209</f>
        <v>3247786</v>
      </c>
      <c r="E134" s="36">
        <f>'[1]Місто'!F209</f>
        <v>3247786</v>
      </c>
      <c r="F134" s="36">
        <f>'[1]Місто'!G209</f>
        <v>2193171</v>
      </c>
      <c r="G134" s="36">
        <f>'[1]Місто'!H209</f>
        <v>135968</v>
      </c>
      <c r="H134" s="36"/>
      <c r="I134" s="36">
        <f>J134+M134</f>
        <v>0</v>
      </c>
      <c r="J134" s="36">
        <f>'[1]Місто'!K209</f>
        <v>0</v>
      </c>
      <c r="K134" s="36">
        <f>'[1]Місто'!L209</f>
        <v>0</v>
      </c>
      <c r="L134" s="36">
        <f>'[1]Місто'!M209</f>
        <v>0</v>
      </c>
      <c r="M134" s="36">
        <f>'[1]Місто'!N209</f>
        <v>0</v>
      </c>
      <c r="N134" s="36">
        <f>'[1]Місто'!O209</f>
        <v>0</v>
      </c>
      <c r="O134" s="52">
        <f t="shared" si="19"/>
        <v>3247786</v>
      </c>
      <c r="P134" s="50"/>
      <c r="Q134" s="56"/>
    </row>
    <row r="135" spans="1:17" ht="12.75" hidden="1">
      <c r="A135" s="37"/>
      <c r="B135" s="37" t="s">
        <v>100</v>
      </c>
      <c r="C135" s="34" t="s">
        <v>101</v>
      </c>
      <c r="D135" s="36"/>
      <c r="E135" s="36"/>
      <c r="F135" s="36"/>
      <c r="G135" s="36"/>
      <c r="H135" s="36"/>
      <c r="I135" s="36">
        <f>J135+M135</f>
        <v>0</v>
      </c>
      <c r="J135" s="36">
        <f>J136</f>
        <v>0</v>
      </c>
      <c r="K135" s="36">
        <f>K136</f>
        <v>0</v>
      </c>
      <c r="L135" s="36">
        <f>L136</f>
        <v>0</v>
      </c>
      <c r="M135" s="36">
        <f>M136</f>
        <v>0</v>
      </c>
      <c r="N135" s="36">
        <f>N136</f>
        <v>0</v>
      </c>
      <c r="O135" s="52">
        <f t="shared" si="19"/>
        <v>0</v>
      </c>
      <c r="P135" s="50"/>
      <c r="Q135" s="56"/>
    </row>
    <row r="136" spans="1:17" ht="25.5" hidden="1">
      <c r="A136" s="37"/>
      <c r="B136" s="37" t="s">
        <v>54</v>
      </c>
      <c r="C136" s="34" t="s">
        <v>85</v>
      </c>
      <c r="D136" s="36"/>
      <c r="E136" s="36"/>
      <c r="F136" s="36"/>
      <c r="G136" s="36"/>
      <c r="H136" s="36"/>
      <c r="I136" s="36">
        <f>J136+M136</f>
        <v>0</v>
      </c>
      <c r="J136" s="36"/>
      <c r="K136" s="36"/>
      <c r="L136" s="36"/>
      <c r="M136" s="36"/>
      <c r="N136" s="36"/>
      <c r="O136" s="52">
        <f t="shared" si="19"/>
        <v>0</v>
      </c>
      <c r="P136" s="50"/>
      <c r="Q136" s="56"/>
    </row>
    <row r="137" spans="1:16" s="3" customFormat="1" ht="51">
      <c r="A137" s="17" t="s">
        <v>256</v>
      </c>
      <c r="B137" s="17" t="s">
        <v>166</v>
      </c>
      <c r="C137" s="19" t="s">
        <v>137</v>
      </c>
      <c r="D137" s="29">
        <f>D138</f>
        <v>965781</v>
      </c>
      <c r="E137" s="29">
        <f>E138</f>
        <v>965781</v>
      </c>
      <c r="F137" s="29">
        <f aca="true" t="shared" si="21" ref="F137:N137">F138</f>
        <v>599970</v>
      </c>
      <c r="G137" s="29">
        <f t="shared" si="21"/>
        <v>39754</v>
      </c>
      <c r="H137" s="29"/>
      <c r="I137" s="29">
        <f t="shared" si="21"/>
        <v>0</v>
      </c>
      <c r="J137" s="29">
        <f t="shared" si="21"/>
        <v>0</v>
      </c>
      <c r="K137" s="29">
        <f t="shared" si="21"/>
        <v>0</v>
      </c>
      <c r="L137" s="29">
        <f t="shared" si="21"/>
        <v>0</v>
      </c>
      <c r="M137" s="29">
        <f t="shared" si="21"/>
        <v>0</v>
      </c>
      <c r="N137" s="29">
        <f t="shared" si="21"/>
        <v>0</v>
      </c>
      <c r="O137" s="49">
        <f t="shared" si="19"/>
        <v>965781</v>
      </c>
      <c r="P137" s="50">
        <f>O137-'[1]Місто'!$P$212</f>
        <v>0</v>
      </c>
    </row>
    <row r="138" spans="1:16" s="3" customFormat="1" ht="45.75" customHeight="1">
      <c r="A138" s="63" t="s">
        <v>257</v>
      </c>
      <c r="B138" s="63"/>
      <c r="C138" s="64" t="s">
        <v>137</v>
      </c>
      <c r="D138" s="26">
        <f>D139</f>
        <v>965781</v>
      </c>
      <c r="E138" s="26">
        <f>E139</f>
        <v>965781</v>
      </c>
      <c r="F138" s="26">
        <f aca="true" t="shared" si="22" ref="F138:N138">F139</f>
        <v>599970</v>
      </c>
      <c r="G138" s="26">
        <f t="shared" si="22"/>
        <v>39754</v>
      </c>
      <c r="H138" s="26"/>
      <c r="I138" s="26">
        <f t="shared" si="22"/>
        <v>0</v>
      </c>
      <c r="J138" s="26">
        <f t="shared" si="22"/>
        <v>0</v>
      </c>
      <c r="K138" s="26">
        <f t="shared" si="22"/>
        <v>0</v>
      </c>
      <c r="L138" s="26">
        <f t="shared" si="22"/>
        <v>0</v>
      </c>
      <c r="M138" s="26">
        <f t="shared" si="22"/>
        <v>0</v>
      </c>
      <c r="N138" s="26">
        <f t="shared" si="22"/>
        <v>0</v>
      </c>
      <c r="O138" s="52">
        <f t="shared" si="19"/>
        <v>965781</v>
      </c>
      <c r="P138" s="50"/>
    </row>
    <row r="139" spans="1:16" s="3" customFormat="1" ht="38.25">
      <c r="A139" s="7" t="s">
        <v>6</v>
      </c>
      <c r="B139" s="7" t="s">
        <v>34</v>
      </c>
      <c r="C139" s="68" t="s">
        <v>351</v>
      </c>
      <c r="D139" s="26">
        <f>'[1]Місто'!E214</f>
        <v>965781</v>
      </c>
      <c r="E139" s="26">
        <f>'[1]Місто'!F214</f>
        <v>965781</v>
      </c>
      <c r="F139" s="26">
        <f>'[1]Місто'!G214</f>
        <v>599970</v>
      </c>
      <c r="G139" s="26">
        <f>'[1]Місто'!H214</f>
        <v>39754</v>
      </c>
      <c r="H139" s="26"/>
      <c r="I139" s="26">
        <f>J139+M139</f>
        <v>0</v>
      </c>
      <c r="J139" s="26">
        <f>'[1]Місто'!K214</f>
        <v>0</v>
      </c>
      <c r="K139" s="26">
        <f>'[1]Місто'!L214</f>
        <v>0</v>
      </c>
      <c r="L139" s="26">
        <f>'[1]Місто'!M214</f>
        <v>0</v>
      </c>
      <c r="M139" s="26">
        <f>'[1]Місто'!N214</f>
        <v>0</v>
      </c>
      <c r="N139" s="26">
        <f>'[1]Місто'!O214</f>
        <v>0</v>
      </c>
      <c r="O139" s="52">
        <f t="shared" si="19"/>
        <v>965781</v>
      </c>
      <c r="P139" s="50"/>
    </row>
    <row r="140" spans="1:17" ht="25.5">
      <c r="A140" s="83" t="s">
        <v>258</v>
      </c>
      <c r="B140" s="83" t="s">
        <v>175</v>
      </c>
      <c r="C140" s="88" t="s">
        <v>141</v>
      </c>
      <c r="D140" s="48">
        <f>D141</f>
        <v>81381335</v>
      </c>
      <c r="E140" s="48">
        <f>E141</f>
        <v>81381335</v>
      </c>
      <c r="F140" s="48">
        <f aca="true" t="shared" si="23" ref="F140:N140">F141</f>
        <v>47528137</v>
      </c>
      <c r="G140" s="48">
        <f t="shared" si="23"/>
        <v>5660626</v>
      </c>
      <c r="H140" s="48"/>
      <c r="I140" s="48">
        <f t="shared" si="23"/>
        <v>7445525</v>
      </c>
      <c r="J140" s="48">
        <f t="shared" si="23"/>
        <v>5319570</v>
      </c>
      <c r="K140" s="48">
        <f t="shared" si="23"/>
        <v>2705548</v>
      </c>
      <c r="L140" s="48">
        <f t="shared" si="23"/>
        <v>839449</v>
      </c>
      <c r="M140" s="48">
        <f t="shared" si="23"/>
        <v>2125955</v>
      </c>
      <c r="N140" s="48">
        <f t="shared" si="23"/>
        <v>2107955</v>
      </c>
      <c r="O140" s="49">
        <f aca="true" t="shared" si="24" ref="O140:O156">D140+I140</f>
        <v>88826860</v>
      </c>
      <c r="P140" s="50">
        <f>O140-'[1]Місто'!$P$215</f>
        <v>0</v>
      </c>
      <c r="Q140" s="56"/>
    </row>
    <row r="141" spans="1:17" ht="25.5">
      <c r="A141" s="78" t="s">
        <v>259</v>
      </c>
      <c r="B141" s="40"/>
      <c r="C141" s="111" t="s">
        <v>141</v>
      </c>
      <c r="D141" s="35">
        <f aca="true" t="shared" si="25" ref="D141:N141">SUM(D142:D154)-D148</f>
        <v>81381335</v>
      </c>
      <c r="E141" s="35">
        <f>SUM(E142:E154)-E148</f>
        <v>81381335</v>
      </c>
      <c r="F141" s="35">
        <f t="shared" si="25"/>
        <v>47528137</v>
      </c>
      <c r="G141" s="35">
        <f t="shared" si="25"/>
        <v>5660626</v>
      </c>
      <c r="H141" s="35"/>
      <c r="I141" s="35">
        <f>SUM(I142:I154)-I148</f>
        <v>7445525</v>
      </c>
      <c r="J141" s="35">
        <f t="shared" si="25"/>
        <v>5319570</v>
      </c>
      <c r="K141" s="35">
        <f t="shared" si="25"/>
        <v>2705548</v>
      </c>
      <c r="L141" s="35">
        <f t="shared" si="25"/>
        <v>839449</v>
      </c>
      <c r="M141" s="35">
        <f t="shared" si="25"/>
        <v>2125955</v>
      </c>
      <c r="N141" s="35">
        <f t="shared" si="25"/>
        <v>2107955</v>
      </c>
      <c r="O141" s="52">
        <f t="shared" si="24"/>
        <v>88826860</v>
      </c>
      <c r="P141" s="50"/>
      <c r="Q141" s="56"/>
    </row>
    <row r="142" spans="1:17" ht="25.5">
      <c r="A142" s="67" t="s">
        <v>7</v>
      </c>
      <c r="B142" s="37" t="s">
        <v>34</v>
      </c>
      <c r="C142" s="68" t="s">
        <v>339</v>
      </c>
      <c r="D142" s="36">
        <f>'[1]Місто'!E217</f>
        <v>953640</v>
      </c>
      <c r="E142" s="36">
        <f>'[1]Місто'!F217</f>
        <v>953640</v>
      </c>
      <c r="F142" s="36">
        <f>'[1]Місто'!G217</f>
        <v>640678</v>
      </c>
      <c r="G142" s="36">
        <f>'[1]Місто'!H217</f>
        <v>65437</v>
      </c>
      <c r="H142" s="36"/>
      <c r="I142" s="36">
        <f aca="true" t="shared" si="26" ref="I142:I148">J142+M142</f>
        <v>0</v>
      </c>
      <c r="J142" s="36">
        <f>'[1]Місто'!K217</f>
        <v>0</v>
      </c>
      <c r="K142" s="36">
        <f>'[1]Місто'!L217</f>
        <v>0</v>
      </c>
      <c r="L142" s="36">
        <f>'[1]Місто'!M217</f>
        <v>0</v>
      </c>
      <c r="M142" s="36">
        <f>'[1]Місто'!N217</f>
        <v>0</v>
      </c>
      <c r="N142" s="36">
        <f>'[1]Місто'!O217</f>
        <v>0</v>
      </c>
      <c r="O142" s="52">
        <f t="shared" si="24"/>
        <v>953640</v>
      </c>
      <c r="P142" s="50"/>
      <c r="Q142" s="56"/>
    </row>
    <row r="143" spans="1:17" ht="12.75">
      <c r="A143" s="67" t="s">
        <v>260</v>
      </c>
      <c r="B143" s="37">
        <v>110102</v>
      </c>
      <c r="C143" s="62" t="s">
        <v>50</v>
      </c>
      <c r="D143" s="36">
        <f>'[1]Місто'!E219</f>
        <v>4840044</v>
      </c>
      <c r="E143" s="36">
        <f>'[1]Місто'!F219</f>
        <v>4840044</v>
      </c>
      <c r="F143" s="36">
        <f>'[1]Місто'!G219</f>
        <v>0</v>
      </c>
      <c r="G143" s="36">
        <f>'[1]Місто'!H219</f>
        <v>0</v>
      </c>
      <c r="H143" s="36"/>
      <c r="I143" s="36">
        <f t="shared" si="26"/>
        <v>75227</v>
      </c>
      <c r="J143" s="36">
        <f>'[1]Місто'!K219</f>
        <v>0</v>
      </c>
      <c r="K143" s="36">
        <f>'[1]Місто'!L219</f>
        <v>0</v>
      </c>
      <c r="L143" s="36">
        <f>'[1]Місто'!M219</f>
        <v>0</v>
      </c>
      <c r="M143" s="36">
        <f>'[1]Місто'!N219</f>
        <v>75227</v>
      </c>
      <c r="N143" s="36">
        <f>'[1]Місто'!O219</f>
        <v>75227</v>
      </c>
      <c r="O143" s="52">
        <f t="shared" si="24"/>
        <v>4915271</v>
      </c>
      <c r="P143" s="50"/>
      <c r="Q143" s="56"/>
    </row>
    <row r="144" spans="1:17" ht="12.75">
      <c r="A144" s="67" t="s">
        <v>261</v>
      </c>
      <c r="B144" s="37">
        <v>110201</v>
      </c>
      <c r="C144" s="62" t="s">
        <v>51</v>
      </c>
      <c r="D144" s="36">
        <f>'[1]Місто'!E220</f>
        <v>15266695</v>
      </c>
      <c r="E144" s="36">
        <f>'[1]Місто'!F220</f>
        <v>15266695</v>
      </c>
      <c r="F144" s="36">
        <f>'[1]Місто'!G220</f>
        <v>8714939</v>
      </c>
      <c r="G144" s="36">
        <f>'[1]Місто'!H220</f>
        <v>1367884</v>
      </c>
      <c r="H144" s="36"/>
      <c r="I144" s="36">
        <f t="shared" si="26"/>
        <v>762743</v>
      </c>
      <c r="J144" s="36">
        <f>'[1]Місто'!K220</f>
        <v>6500</v>
      </c>
      <c r="K144" s="36">
        <f>'[1]Місто'!L220</f>
        <v>0</v>
      </c>
      <c r="L144" s="36">
        <f>'[1]Місто'!M220</f>
        <v>2088</v>
      </c>
      <c r="M144" s="36">
        <f>'[1]Місто'!N220</f>
        <v>756243</v>
      </c>
      <c r="N144" s="36">
        <f>'[1]Місто'!O220</f>
        <v>756243</v>
      </c>
      <c r="O144" s="52">
        <f t="shared" si="24"/>
        <v>16029438</v>
      </c>
      <c r="P144" s="50"/>
      <c r="Q144" s="56"/>
    </row>
    <row r="145" spans="1:17" ht="26.25" customHeight="1">
      <c r="A145" s="67" t="s">
        <v>262</v>
      </c>
      <c r="B145" s="37">
        <v>110204</v>
      </c>
      <c r="C145" s="62" t="s">
        <v>94</v>
      </c>
      <c r="D145" s="36">
        <f>'[1]Місто'!E221</f>
        <v>10136018</v>
      </c>
      <c r="E145" s="36">
        <f>'[1]Місто'!F221</f>
        <v>10136018</v>
      </c>
      <c r="F145" s="36">
        <f>'[1]Місто'!G221</f>
        <v>4874239</v>
      </c>
      <c r="G145" s="36">
        <f>'[1]Місто'!H221</f>
        <v>2594212</v>
      </c>
      <c r="H145" s="36"/>
      <c r="I145" s="36">
        <f t="shared" si="26"/>
        <v>2353575</v>
      </c>
      <c r="J145" s="36">
        <f>'[1]Місто'!K221</f>
        <v>1611562</v>
      </c>
      <c r="K145" s="36">
        <f>'[1]Місто'!L221</f>
        <v>482944</v>
      </c>
      <c r="L145" s="36">
        <f>'[1]Місто'!M221</f>
        <v>330026</v>
      </c>
      <c r="M145" s="36">
        <f>'[1]Місто'!N221</f>
        <v>742013</v>
      </c>
      <c r="N145" s="36">
        <f>'[1]Місто'!O221</f>
        <v>724013</v>
      </c>
      <c r="O145" s="52">
        <f t="shared" si="24"/>
        <v>12489593</v>
      </c>
      <c r="P145" s="50"/>
      <c r="Q145" s="56"/>
    </row>
    <row r="146" spans="1:17" ht="12.75">
      <c r="A146" s="67" t="s">
        <v>370</v>
      </c>
      <c r="B146" s="37">
        <v>110205</v>
      </c>
      <c r="C146" s="62" t="s">
        <v>52</v>
      </c>
      <c r="D146" s="36">
        <f>'[1]Місто'!E222</f>
        <v>45440350</v>
      </c>
      <c r="E146" s="36">
        <f>'[1]Місто'!F222</f>
        <v>45440350</v>
      </c>
      <c r="F146" s="36">
        <f>'[1]Місто'!G222</f>
        <v>31995707</v>
      </c>
      <c r="G146" s="36">
        <f>'[1]Місто'!H222</f>
        <v>1550026</v>
      </c>
      <c r="H146" s="36"/>
      <c r="I146" s="36">
        <f t="shared" si="26"/>
        <v>4044473</v>
      </c>
      <c r="J146" s="36">
        <f>'[1]Місто'!K222</f>
        <v>3700848</v>
      </c>
      <c r="K146" s="36">
        <f>'[1]Місто'!L222</f>
        <v>2222604</v>
      </c>
      <c r="L146" s="36">
        <f>'[1]Місто'!M222</f>
        <v>507275</v>
      </c>
      <c r="M146" s="36">
        <f>'[1]Місто'!N222</f>
        <v>343625</v>
      </c>
      <c r="N146" s="36">
        <f>'[1]Місто'!O222</f>
        <v>343625</v>
      </c>
      <c r="O146" s="52">
        <f t="shared" si="24"/>
        <v>49484823</v>
      </c>
      <c r="P146" s="50"/>
      <c r="Q146" s="56"/>
    </row>
    <row r="147" spans="1:17" ht="12.75">
      <c r="A147" s="67" t="s">
        <v>263</v>
      </c>
      <c r="B147" s="37" t="s">
        <v>109</v>
      </c>
      <c r="C147" s="34" t="s">
        <v>110</v>
      </c>
      <c r="D147" s="36">
        <f>'[1]Місто'!E225</f>
        <v>1183980</v>
      </c>
      <c r="E147" s="36">
        <f>'[1]Місто'!F225</f>
        <v>1183980</v>
      </c>
      <c r="F147" s="36">
        <f>'[1]Місто'!G225</f>
        <v>0</v>
      </c>
      <c r="G147" s="36">
        <f>'[1]Місто'!H225</f>
        <v>0</v>
      </c>
      <c r="H147" s="36"/>
      <c r="I147" s="36">
        <f t="shared" si="26"/>
        <v>0</v>
      </c>
      <c r="J147" s="36">
        <f>'[1]Місто'!K225</f>
        <v>0</v>
      </c>
      <c r="K147" s="36">
        <f>'[1]Місто'!L225</f>
        <v>0</v>
      </c>
      <c r="L147" s="36">
        <f>'[1]Місто'!M225</f>
        <v>0</v>
      </c>
      <c r="M147" s="36">
        <f>'[1]Місто'!N225</f>
        <v>0</v>
      </c>
      <c r="N147" s="36">
        <f>'[1]Місто'!O225</f>
        <v>0</v>
      </c>
      <c r="O147" s="52">
        <f t="shared" si="24"/>
        <v>1183980</v>
      </c>
      <c r="P147" s="50"/>
      <c r="Q147" s="56"/>
    </row>
    <row r="148" spans="1:17" ht="25.5">
      <c r="A148" s="129" t="s">
        <v>639</v>
      </c>
      <c r="B148" s="129" t="s">
        <v>264</v>
      </c>
      <c r="C148" s="134" t="s">
        <v>476</v>
      </c>
      <c r="D148" s="135">
        <f>D149+D150+D151+D152+D153</f>
        <v>3560608</v>
      </c>
      <c r="E148" s="135">
        <f>E149+E150+E151+E152+E153</f>
        <v>3560608</v>
      </c>
      <c r="F148" s="135">
        <f>F149+F150+F151+F152+F153</f>
        <v>1302574</v>
      </c>
      <c r="G148" s="135">
        <f>G149+G150+G151+G152+G153</f>
        <v>83067</v>
      </c>
      <c r="H148" s="135"/>
      <c r="I148" s="135">
        <f t="shared" si="26"/>
        <v>51660</v>
      </c>
      <c r="J148" s="135">
        <f>J149+J150+J151+J152+J153</f>
        <v>660</v>
      </c>
      <c r="K148" s="135">
        <f>K149+K150+K151+K152+K153</f>
        <v>0</v>
      </c>
      <c r="L148" s="135">
        <f>L149+L150+L151+L152+L153</f>
        <v>60</v>
      </c>
      <c r="M148" s="135">
        <f>M149+M150+M151+M152+M153</f>
        <v>51000</v>
      </c>
      <c r="N148" s="135">
        <f>N149+N150+N151+N152+N153</f>
        <v>51000</v>
      </c>
      <c r="O148" s="136">
        <f t="shared" si="24"/>
        <v>3612268</v>
      </c>
      <c r="P148" s="50"/>
      <c r="Q148" s="56"/>
    </row>
    <row r="149" spans="1:18" ht="25.5">
      <c r="A149" s="67" t="s">
        <v>640</v>
      </c>
      <c r="B149" s="37">
        <v>110502</v>
      </c>
      <c r="C149" s="34" t="s">
        <v>265</v>
      </c>
      <c r="D149" s="36">
        <f>E149</f>
        <v>1210962</v>
      </c>
      <c r="E149" s="36">
        <f>1178562+32400</f>
        <v>1210962</v>
      </c>
      <c r="F149" s="69">
        <v>656095</v>
      </c>
      <c r="G149" s="69">
        <v>35930</v>
      </c>
      <c r="H149" s="69"/>
      <c r="I149" s="162">
        <f aca="true" t="shared" si="27" ref="I149:I154">J149+M149</f>
        <v>33000</v>
      </c>
      <c r="J149" s="162"/>
      <c r="K149" s="162">
        <f>'[1]Місто'!L226</f>
        <v>0</v>
      </c>
      <c r="L149" s="162"/>
      <c r="M149" s="69">
        <f>N149</f>
        <v>33000</v>
      </c>
      <c r="N149" s="35">
        <f>'[1]Місто'!$O$226-N152</f>
        <v>33000</v>
      </c>
      <c r="O149" s="52">
        <f t="shared" si="24"/>
        <v>1243962</v>
      </c>
      <c r="P149" s="50"/>
      <c r="Q149" s="56"/>
      <c r="R149" s="56"/>
    </row>
    <row r="150" spans="1:17" ht="12.75">
      <c r="A150" s="67" t="s">
        <v>641</v>
      </c>
      <c r="B150" s="67" t="s">
        <v>264</v>
      </c>
      <c r="C150" s="62" t="s">
        <v>576</v>
      </c>
      <c r="D150" s="69">
        <f>E150</f>
        <v>190073</v>
      </c>
      <c r="E150" s="69">
        <v>190073</v>
      </c>
      <c r="F150" s="69">
        <v>141032</v>
      </c>
      <c r="G150" s="69"/>
      <c r="H150" s="69"/>
      <c r="I150" s="36">
        <f t="shared" si="27"/>
        <v>0</v>
      </c>
      <c r="J150" s="69"/>
      <c r="K150" s="36"/>
      <c r="L150" s="36"/>
      <c r="M150" s="35"/>
      <c r="N150" s="35"/>
      <c r="O150" s="52">
        <f>D150+I150</f>
        <v>190073</v>
      </c>
      <c r="P150" s="50"/>
      <c r="Q150" s="56"/>
    </row>
    <row r="151" spans="1:17" ht="12.75">
      <c r="A151" s="67" t="s">
        <v>642</v>
      </c>
      <c r="B151" s="67" t="s">
        <v>264</v>
      </c>
      <c r="C151" s="34" t="s">
        <v>266</v>
      </c>
      <c r="D151" s="69">
        <f>E151</f>
        <v>1195051</v>
      </c>
      <c r="E151" s="69">
        <v>1195051</v>
      </c>
      <c r="F151" s="69">
        <v>140900</v>
      </c>
      <c r="G151" s="69"/>
      <c r="H151" s="69"/>
      <c r="I151" s="36">
        <f t="shared" si="27"/>
        <v>0</v>
      </c>
      <c r="J151" s="69"/>
      <c r="K151" s="36"/>
      <c r="L151" s="36"/>
      <c r="M151" s="35">
        <f>N151</f>
        <v>0</v>
      </c>
      <c r="N151" s="35"/>
      <c r="O151" s="52">
        <f t="shared" si="24"/>
        <v>1195051</v>
      </c>
      <c r="P151" s="50"/>
      <c r="Q151" s="56"/>
    </row>
    <row r="152" spans="1:17" ht="38.25">
      <c r="A152" s="67" t="s">
        <v>643</v>
      </c>
      <c r="B152" s="67" t="s">
        <v>264</v>
      </c>
      <c r="C152" s="34" t="s">
        <v>267</v>
      </c>
      <c r="D152" s="69">
        <f>E152</f>
        <v>964522</v>
      </c>
      <c r="E152" s="69">
        <v>964522</v>
      </c>
      <c r="F152" s="69">
        <v>364547</v>
      </c>
      <c r="G152" s="69">
        <v>47137</v>
      </c>
      <c r="H152" s="69"/>
      <c r="I152" s="36">
        <f t="shared" si="27"/>
        <v>18660</v>
      </c>
      <c r="J152" s="69">
        <v>660</v>
      </c>
      <c r="K152" s="36"/>
      <c r="L152" s="36">
        <v>60</v>
      </c>
      <c r="M152" s="35">
        <f>N152</f>
        <v>18000</v>
      </c>
      <c r="N152" s="35">
        <v>18000</v>
      </c>
      <c r="O152" s="52">
        <f t="shared" si="24"/>
        <v>983182</v>
      </c>
      <c r="P152" s="50"/>
      <c r="Q152" s="56"/>
    </row>
    <row r="153" spans="1:17" ht="25.5" hidden="1">
      <c r="A153" s="67" t="s">
        <v>644</v>
      </c>
      <c r="B153" s="67" t="s">
        <v>264</v>
      </c>
      <c r="C153" s="34" t="s">
        <v>268</v>
      </c>
      <c r="D153" s="36"/>
      <c r="E153" s="36"/>
      <c r="F153" s="36"/>
      <c r="G153" s="36"/>
      <c r="H153" s="36"/>
      <c r="I153" s="36">
        <f t="shared" si="27"/>
        <v>0</v>
      </c>
      <c r="J153" s="36"/>
      <c r="K153" s="36"/>
      <c r="L153" s="36"/>
      <c r="M153" s="36"/>
      <c r="N153" s="36"/>
      <c r="O153" s="52">
        <f t="shared" si="24"/>
        <v>0</v>
      </c>
      <c r="P153" s="50"/>
      <c r="Q153" s="56"/>
    </row>
    <row r="154" spans="1:17" s="51" customFormat="1" ht="25.5">
      <c r="A154" s="67" t="s">
        <v>269</v>
      </c>
      <c r="B154" s="37" t="s">
        <v>89</v>
      </c>
      <c r="C154" s="62" t="s">
        <v>188</v>
      </c>
      <c r="D154" s="36">
        <f>'[1]Місто'!E228</f>
        <v>0</v>
      </c>
      <c r="E154" s="36">
        <f>'[1]Місто'!F228</f>
        <v>0</v>
      </c>
      <c r="F154" s="36">
        <f>'[1]Місто'!G228</f>
        <v>0</v>
      </c>
      <c r="G154" s="36">
        <f>'[1]Місто'!H228</f>
        <v>0</v>
      </c>
      <c r="H154" s="36"/>
      <c r="I154" s="36">
        <f t="shared" si="27"/>
        <v>157847</v>
      </c>
      <c r="J154" s="36">
        <f>'[1]Місто'!K228</f>
        <v>0</v>
      </c>
      <c r="K154" s="36">
        <f>'[1]Місто'!L228</f>
        <v>0</v>
      </c>
      <c r="L154" s="36">
        <f>'[1]Місто'!M228</f>
        <v>0</v>
      </c>
      <c r="M154" s="36">
        <f>'[1]Місто'!N228</f>
        <v>157847</v>
      </c>
      <c r="N154" s="36">
        <f>'[1]Місто'!O228</f>
        <v>157847</v>
      </c>
      <c r="O154" s="52">
        <f t="shared" si="24"/>
        <v>157847</v>
      </c>
      <c r="P154" s="50"/>
      <c r="Q154" s="50"/>
    </row>
    <row r="155" spans="1:17" s="51" customFormat="1" ht="25.5" hidden="1">
      <c r="A155" s="83" t="s">
        <v>563</v>
      </c>
      <c r="B155" s="83" t="s">
        <v>560</v>
      </c>
      <c r="C155" s="87" t="s">
        <v>561</v>
      </c>
      <c r="D155" s="48">
        <f>D156</f>
        <v>0</v>
      </c>
      <c r="E155" s="48">
        <f>E156</f>
        <v>0</v>
      </c>
      <c r="F155" s="48">
        <f aca="true" t="shared" si="28" ref="F155:O155">F156</f>
        <v>0</v>
      </c>
      <c r="G155" s="48">
        <f t="shared" si="28"/>
        <v>0</v>
      </c>
      <c r="H155" s="48"/>
      <c r="I155" s="48">
        <f t="shared" si="28"/>
        <v>0</v>
      </c>
      <c r="J155" s="48">
        <f t="shared" si="28"/>
        <v>0</v>
      </c>
      <c r="K155" s="48">
        <f t="shared" si="28"/>
        <v>0</v>
      </c>
      <c r="L155" s="48">
        <f t="shared" si="28"/>
        <v>0</v>
      </c>
      <c r="M155" s="48">
        <f t="shared" si="28"/>
        <v>0</v>
      </c>
      <c r="N155" s="48">
        <f t="shared" si="28"/>
        <v>0</v>
      </c>
      <c r="O155" s="48">
        <f t="shared" si="28"/>
        <v>0</v>
      </c>
      <c r="P155" s="50"/>
      <c r="Q155" s="50"/>
    </row>
    <row r="156" spans="1:17" s="51" customFormat="1" ht="25.5" hidden="1">
      <c r="A156" s="67" t="s">
        <v>8</v>
      </c>
      <c r="B156" s="67" t="s">
        <v>34</v>
      </c>
      <c r="C156" s="62" t="s">
        <v>562</v>
      </c>
      <c r="D156" s="36">
        <f>'[1]Місто'!E236</f>
        <v>0</v>
      </c>
      <c r="E156" s="36">
        <f>'[1]Місто'!F236</f>
        <v>0</v>
      </c>
      <c r="F156" s="36">
        <f>'[1]Місто'!G236</f>
        <v>0</v>
      </c>
      <c r="G156" s="36">
        <f>'[1]Місто'!H236</f>
        <v>0</v>
      </c>
      <c r="H156" s="36"/>
      <c r="I156" s="36">
        <f>'[1]Місто'!J236</f>
        <v>0</v>
      </c>
      <c r="J156" s="36">
        <f>'[1]Місто'!K236</f>
        <v>0</v>
      </c>
      <c r="K156" s="36">
        <f>'[1]Місто'!L236</f>
        <v>0</v>
      </c>
      <c r="L156" s="36">
        <f>'[1]Місто'!M236</f>
        <v>0</v>
      </c>
      <c r="M156" s="36">
        <f>'[1]Місто'!N236</f>
        <v>0</v>
      </c>
      <c r="N156" s="36">
        <f>'[1]Місто'!O236</f>
        <v>0</v>
      </c>
      <c r="O156" s="52">
        <f t="shared" si="24"/>
        <v>0</v>
      </c>
      <c r="P156" s="50"/>
      <c r="Q156" s="50"/>
    </row>
    <row r="157" spans="1:17" ht="38.25">
      <c r="A157" s="83" t="s">
        <v>270</v>
      </c>
      <c r="B157" s="83" t="s">
        <v>174</v>
      </c>
      <c r="C157" s="87" t="s">
        <v>157</v>
      </c>
      <c r="D157" s="48">
        <f>D158</f>
        <v>2758148</v>
      </c>
      <c r="E157" s="48">
        <f>E158</f>
        <v>2758148</v>
      </c>
      <c r="F157" s="48">
        <f aca="true" t="shared" si="29" ref="F157:N157">F158</f>
        <v>1643627</v>
      </c>
      <c r="G157" s="48">
        <f t="shared" si="29"/>
        <v>94531</v>
      </c>
      <c r="H157" s="48"/>
      <c r="I157" s="48">
        <f t="shared" si="29"/>
        <v>305245</v>
      </c>
      <c r="J157" s="48">
        <f t="shared" si="29"/>
        <v>0</v>
      </c>
      <c r="K157" s="48">
        <f t="shared" si="29"/>
        <v>0</v>
      </c>
      <c r="L157" s="48">
        <f t="shared" si="29"/>
        <v>0</v>
      </c>
      <c r="M157" s="48">
        <f t="shared" si="29"/>
        <v>305245</v>
      </c>
      <c r="N157" s="48">
        <f t="shared" si="29"/>
        <v>305245</v>
      </c>
      <c r="O157" s="49">
        <f aca="true" t="shared" si="30" ref="O157:O162">D157+I157</f>
        <v>3063393</v>
      </c>
      <c r="P157" s="50">
        <f>O157-'[1]Місто'!$P$237</f>
        <v>0</v>
      </c>
      <c r="Q157" s="56"/>
    </row>
    <row r="158" spans="1:17" ht="38.25">
      <c r="A158" s="78" t="s">
        <v>271</v>
      </c>
      <c r="B158" s="40"/>
      <c r="C158" s="65" t="s">
        <v>157</v>
      </c>
      <c r="D158" s="35">
        <f>SUM(D159:D163)-D162</f>
        <v>2758148</v>
      </c>
      <c r="E158" s="35">
        <f>SUM(E159:E163)-E162</f>
        <v>2758148</v>
      </c>
      <c r="F158" s="35">
        <f>SUM(F159:F163)-F162</f>
        <v>1643627</v>
      </c>
      <c r="G158" s="35">
        <f>SUM(G159:G163)-G162</f>
        <v>94531</v>
      </c>
      <c r="H158" s="35"/>
      <c r="I158" s="35">
        <f aca="true" t="shared" si="31" ref="I158:N158">SUM(I159:I163)-I162</f>
        <v>305245</v>
      </c>
      <c r="J158" s="35">
        <f t="shared" si="31"/>
        <v>0</v>
      </c>
      <c r="K158" s="35">
        <f t="shared" si="31"/>
        <v>0</v>
      </c>
      <c r="L158" s="35">
        <f t="shared" si="31"/>
        <v>0</v>
      </c>
      <c r="M158" s="35">
        <f t="shared" si="31"/>
        <v>305245</v>
      </c>
      <c r="N158" s="35">
        <f t="shared" si="31"/>
        <v>305245</v>
      </c>
      <c r="O158" s="52">
        <f t="shared" si="30"/>
        <v>3063393</v>
      </c>
      <c r="P158" s="50"/>
      <c r="Q158" s="56"/>
    </row>
    <row r="159" spans="1:17" ht="39.75" customHeight="1">
      <c r="A159" s="67" t="s">
        <v>9</v>
      </c>
      <c r="B159" s="37" t="s">
        <v>34</v>
      </c>
      <c r="C159" s="68" t="s">
        <v>341</v>
      </c>
      <c r="D159" s="36">
        <f>'[1]Місто'!E239</f>
        <v>2608148</v>
      </c>
      <c r="E159" s="36">
        <f>'[1]Місто'!F239</f>
        <v>2608148</v>
      </c>
      <c r="F159" s="36">
        <f>'[1]Місто'!G239</f>
        <v>1643627</v>
      </c>
      <c r="G159" s="36">
        <f>'[1]Місто'!H239</f>
        <v>94531</v>
      </c>
      <c r="H159" s="36"/>
      <c r="I159" s="36">
        <f>J159+M159</f>
        <v>0</v>
      </c>
      <c r="J159" s="36">
        <f>'[1]Місто'!K239</f>
        <v>0</v>
      </c>
      <c r="K159" s="36">
        <f>'[1]Місто'!L239</f>
        <v>0</v>
      </c>
      <c r="L159" s="36">
        <f>'[1]Місто'!M239</f>
        <v>0</v>
      </c>
      <c r="M159" s="36">
        <f>'[1]Місто'!N239</f>
        <v>0</v>
      </c>
      <c r="N159" s="36">
        <f>'[1]Місто'!O239</f>
        <v>0</v>
      </c>
      <c r="O159" s="52">
        <f t="shared" si="30"/>
        <v>2608148</v>
      </c>
      <c r="P159" s="50"/>
      <c r="Q159" s="56"/>
    </row>
    <row r="160" spans="1:17" ht="25.5">
      <c r="A160" s="122" t="s">
        <v>368</v>
      </c>
      <c r="B160" s="122" t="s">
        <v>89</v>
      </c>
      <c r="C160" s="123" t="s">
        <v>188</v>
      </c>
      <c r="D160" s="36"/>
      <c r="E160" s="36"/>
      <c r="F160" s="36"/>
      <c r="G160" s="36"/>
      <c r="H160" s="36"/>
      <c r="I160" s="36">
        <f>J160+M160</f>
        <v>305245</v>
      </c>
      <c r="J160" s="36"/>
      <c r="K160" s="36"/>
      <c r="L160" s="36"/>
      <c r="M160" s="36">
        <f>'[1]Місто'!N241</f>
        <v>305245</v>
      </c>
      <c r="N160" s="36">
        <f>'[1]Місто'!O241</f>
        <v>305245</v>
      </c>
      <c r="O160" s="52">
        <f t="shared" si="30"/>
        <v>305245</v>
      </c>
      <c r="P160" s="50"/>
      <c r="Q160" s="56"/>
    </row>
    <row r="161" spans="1:17" ht="25.5">
      <c r="A161" s="67" t="s">
        <v>645</v>
      </c>
      <c r="B161" s="67" t="s">
        <v>367</v>
      </c>
      <c r="C161" s="123" t="s">
        <v>575</v>
      </c>
      <c r="D161" s="36">
        <f>'[1]Місто'!E243</f>
        <v>150000</v>
      </c>
      <c r="E161" s="36">
        <f>'[1]Місто'!F243</f>
        <v>150000</v>
      </c>
      <c r="F161" s="36"/>
      <c r="G161" s="36"/>
      <c r="H161" s="36"/>
      <c r="I161" s="36"/>
      <c r="J161" s="36"/>
      <c r="K161" s="36"/>
      <c r="L161" s="36"/>
      <c r="M161" s="36"/>
      <c r="N161" s="36"/>
      <c r="O161" s="52">
        <f t="shared" si="30"/>
        <v>150000</v>
      </c>
      <c r="P161" s="50"/>
      <c r="Q161" s="56"/>
    </row>
    <row r="162" spans="1:17" ht="12.75" hidden="1">
      <c r="A162" s="129" t="s">
        <v>481</v>
      </c>
      <c r="B162" s="129" t="s">
        <v>55</v>
      </c>
      <c r="C162" s="134" t="s">
        <v>477</v>
      </c>
      <c r="D162" s="135">
        <f>D163</f>
        <v>0</v>
      </c>
      <c r="E162" s="135">
        <f>E163</f>
        <v>0</v>
      </c>
      <c r="F162" s="135"/>
      <c r="G162" s="135"/>
      <c r="H162" s="135"/>
      <c r="I162" s="135"/>
      <c r="J162" s="135"/>
      <c r="K162" s="135"/>
      <c r="L162" s="135"/>
      <c r="M162" s="135"/>
      <c r="N162" s="135"/>
      <c r="O162" s="136">
        <f t="shared" si="30"/>
        <v>0</v>
      </c>
      <c r="P162" s="50"/>
      <c r="Q162" s="56"/>
    </row>
    <row r="163" spans="1:17" ht="51" hidden="1">
      <c r="A163" s="67" t="s">
        <v>425</v>
      </c>
      <c r="B163" s="37" t="s">
        <v>55</v>
      </c>
      <c r="C163" s="68" t="s">
        <v>192</v>
      </c>
      <c r="D163" s="36">
        <f>'[1]Місто'!E248</f>
        <v>0</v>
      </c>
      <c r="E163" s="36">
        <f>'[1]Місто'!F248</f>
        <v>0</v>
      </c>
      <c r="F163" s="36"/>
      <c r="G163" s="36"/>
      <c r="H163" s="36"/>
      <c r="I163" s="36"/>
      <c r="J163" s="36"/>
      <c r="K163" s="36"/>
      <c r="L163" s="36"/>
      <c r="M163" s="36"/>
      <c r="N163" s="36"/>
      <c r="O163" s="52">
        <f>D163+I163</f>
        <v>0</v>
      </c>
      <c r="P163" s="50"/>
      <c r="Q163" s="56"/>
    </row>
    <row r="164" spans="1:17" ht="37.5" customHeight="1">
      <c r="A164" s="115" t="s">
        <v>272</v>
      </c>
      <c r="B164" s="115" t="s">
        <v>172</v>
      </c>
      <c r="C164" s="87" t="s">
        <v>365</v>
      </c>
      <c r="D164" s="128">
        <f>D165</f>
        <v>195638168</v>
      </c>
      <c r="E164" s="128">
        <f>E165</f>
        <v>195638168</v>
      </c>
      <c r="F164" s="128">
        <f aca="true" t="shared" si="32" ref="F164:L164">F165</f>
        <v>2819608</v>
      </c>
      <c r="G164" s="128">
        <f t="shared" si="32"/>
        <v>250944</v>
      </c>
      <c r="H164" s="128">
        <f t="shared" si="32"/>
        <v>0</v>
      </c>
      <c r="I164" s="128">
        <f>I165</f>
        <v>380947195</v>
      </c>
      <c r="J164" s="128">
        <f t="shared" si="32"/>
        <v>0</v>
      </c>
      <c r="K164" s="128">
        <f t="shared" si="32"/>
        <v>0</v>
      </c>
      <c r="L164" s="128">
        <f t="shared" si="32"/>
        <v>0</v>
      </c>
      <c r="M164" s="128">
        <f>M165</f>
        <v>380947195</v>
      </c>
      <c r="N164" s="128">
        <f>N165</f>
        <v>380947195</v>
      </c>
      <c r="O164" s="128">
        <f>D164+I164</f>
        <v>576585363</v>
      </c>
      <c r="P164" s="50">
        <f>O164-'[1]Місто'!$P$250</f>
        <v>0</v>
      </c>
      <c r="Q164" s="56"/>
    </row>
    <row r="165" spans="1:17" ht="24.75" customHeight="1">
      <c r="A165" s="78" t="s">
        <v>273</v>
      </c>
      <c r="B165" s="40"/>
      <c r="C165" s="127" t="s">
        <v>365</v>
      </c>
      <c r="D165" s="36">
        <f>D166+D168+D170+D171+D174+D177+D179+D180+D181+D186+D187+D189+D190+D188+D176+D172+D169+D183+D184</f>
        <v>195638168</v>
      </c>
      <c r="E165" s="36">
        <f>E166+E168+E170+E171+E174+E177+E179+E180+E181+E186+E187+E189+E190+E188+E176+E172+E169+E183+E184</f>
        <v>195638168</v>
      </c>
      <c r="F165" s="36">
        <f>F166+F168+F170+F171+F174+F177+F179+F180+F181+F186+F187+F189+F190+F188+F176+F172+F169+F183+F184</f>
        <v>2819608</v>
      </c>
      <c r="G165" s="36">
        <f>G166+G168+G170+G171+G174+G177+G179+G180+G181+G186+G187+G189+G190+G188+G176+G172+G169+G183+G184</f>
        <v>250944</v>
      </c>
      <c r="H165" s="36">
        <f>H166+H168+H170+H171+H174+H177+H179+H180+H181+H186+H187+H189+H190+H188+H176+H172+H169+H183+H184</f>
        <v>0</v>
      </c>
      <c r="I165" s="36">
        <f>I166+I168+I170+I171+I174+I177+I179+I180+I181+I186+I187+I189+I190+I184+I188+I173+I178+I175+I176+I172+I183</f>
        <v>380947195</v>
      </c>
      <c r="J165" s="36">
        <f>J166+J168+J170+J171+J174+J177+J179+J180+J181+J186+J187+J189+J190+J184+J176</f>
        <v>0</v>
      </c>
      <c r="K165" s="36">
        <f>K166+K168+K170+K171+K174+K177+K179+K180+K181+K186+K187+K189+K190+K184</f>
        <v>0</v>
      </c>
      <c r="L165" s="36">
        <f>L166+L168+L170+L171+L174+L177+L179+L180+L181+L186+L187+L189+L190+L184</f>
        <v>0</v>
      </c>
      <c r="M165" s="36">
        <f>M166+M168+M170+M171+M174+M177+M179+M180+M181+M186+M187+M189+M190+M184+M188+M173+M178+M175+M176+M183</f>
        <v>380947195</v>
      </c>
      <c r="N165" s="36">
        <f>N166+N168+N170+N171+N174+N177+N179+N180+N181+N186+N187+N189+N190+N184+N188+N173+N178+N175+N176+N183</f>
        <v>380947195</v>
      </c>
      <c r="O165" s="52">
        <f>D165+I165</f>
        <v>576585363</v>
      </c>
      <c r="P165" s="50"/>
      <c r="Q165" s="56"/>
    </row>
    <row r="166" spans="1:17" ht="26.25" customHeight="1">
      <c r="A166" s="67" t="s">
        <v>10</v>
      </c>
      <c r="B166" s="37" t="s">
        <v>34</v>
      </c>
      <c r="C166" s="68" t="s">
        <v>352</v>
      </c>
      <c r="D166" s="36">
        <f>'[1]Місто'!E252</f>
        <v>4501823</v>
      </c>
      <c r="E166" s="36">
        <f>'[1]Місто'!F252</f>
        <v>4501823</v>
      </c>
      <c r="F166" s="36">
        <f>'[1]Місто'!G252</f>
        <v>2819608</v>
      </c>
      <c r="G166" s="36">
        <f>'[1]Місто'!H252</f>
        <v>250944</v>
      </c>
      <c r="H166" s="36"/>
      <c r="I166" s="36">
        <f aca="true" t="shared" si="33" ref="I166:I190">J166+M166</f>
        <v>0</v>
      </c>
      <c r="J166" s="36">
        <f>'[1]Місто'!K252</f>
        <v>0</v>
      </c>
      <c r="K166" s="36">
        <f>'[1]Місто'!L252</f>
        <v>0</v>
      </c>
      <c r="L166" s="36">
        <f>'[1]Місто'!M252</f>
        <v>0</v>
      </c>
      <c r="M166" s="36">
        <f>'[1]Місто'!N252</f>
        <v>0</v>
      </c>
      <c r="N166" s="36">
        <f>'[1]Місто'!O252</f>
        <v>0</v>
      </c>
      <c r="O166" s="52">
        <f aca="true" t="shared" si="34" ref="O166:O190">D166+I166</f>
        <v>4501823</v>
      </c>
      <c r="P166" s="50">
        <f>O166-'[1]Місто'!$P$252</f>
        <v>0</v>
      </c>
      <c r="Q166" s="56"/>
    </row>
    <row r="167" spans="1:17" ht="26.25" customHeight="1">
      <c r="A167" s="129" t="s">
        <v>493</v>
      </c>
      <c r="B167" s="129" t="s">
        <v>47</v>
      </c>
      <c r="C167" s="149" t="s">
        <v>371</v>
      </c>
      <c r="D167" s="135">
        <f>D168+D169</f>
        <v>221900</v>
      </c>
      <c r="E167" s="135">
        <f>E168+E169</f>
        <v>221900</v>
      </c>
      <c r="F167" s="135"/>
      <c r="G167" s="135"/>
      <c r="H167" s="135"/>
      <c r="I167" s="135"/>
      <c r="J167" s="135"/>
      <c r="K167" s="135"/>
      <c r="L167" s="135"/>
      <c r="M167" s="135"/>
      <c r="N167" s="135"/>
      <c r="O167" s="136">
        <f>D167+I167</f>
        <v>221900</v>
      </c>
      <c r="P167" s="50"/>
      <c r="Q167" s="56"/>
    </row>
    <row r="168" spans="1:17" ht="12.75">
      <c r="A168" s="67" t="s">
        <v>443</v>
      </c>
      <c r="B168" s="37" t="s">
        <v>47</v>
      </c>
      <c r="C168" s="4" t="s">
        <v>608</v>
      </c>
      <c r="D168" s="36">
        <f>'[1]Місто'!E254</f>
        <v>221900</v>
      </c>
      <c r="E168" s="36">
        <f>'[1]Місто'!F254</f>
        <v>221900</v>
      </c>
      <c r="F168" s="36">
        <f>'[1]Місто'!G254</f>
        <v>0</v>
      </c>
      <c r="G168" s="36">
        <f>'[1]Місто'!H254</f>
        <v>0</v>
      </c>
      <c r="H168" s="36"/>
      <c r="I168" s="36">
        <f t="shared" si="33"/>
        <v>0</v>
      </c>
      <c r="J168" s="36">
        <f>'[1]Місто'!K254</f>
        <v>0</v>
      </c>
      <c r="K168" s="36">
        <f>'[1]Місто'!L254</f>
        <v>0</v>
      </c>
      <c r="L168" s="36">
        <f>'[1]Місто'!M254</f>
        <v>0</v>
      </c>
      <c r="M168" s="36">
        <f>'[1]Місто'!N254</f>
        <v>0</v>
      </c>
      <c r="N168" s="36">
        <f>'[1]Місто'!O254</f>
        <v>0</v>
      </c>
      <c r="O168" s="52">
        <f t="shared" si="34"/>
        <v>221900</v>
      </c>
      <c r="P168" s="50">
        <f>O168+D169-'[1]Місто'!$P$254</f>
        <v>0</v>
      </c>
      <c r="Q168" s="56"/>
    </row>
    <row r="169" spans="1:17" ht="42" customHeight="1" hidden="1">
      <c r="A169" s="67" t="s">
        <v>592</v>
      </c>
      <c r="B169" s="37" t="s">
        <v>47</v>
      </c>
      <c r="C169" s="4" t="s">
        <v>566</v>
      </c>
      <c r="D169" s="36"/>
      <c r="E169" s="36"/>
      <c r="F169" s="36"/>
      <c r="G169" s="36"/>
      <c r="H169" s="36"/>
      <c r="I169" s="36"/>
      <c r="J169" s="36"/>
      <c r="K169" s="36"/>
      <c r="L169" s="36"/>
      <c r="M169" s="36"/>
      <c r="N169" s="36"/>
      <c r="O169" s="52">
        <f t="shared" si="34"/>
        <v>0</v>
      </c>
      <c r="P169" s="50"/>
      <c r="Q169" s="56"/>
    </row>
    <row r="170" spans="1:17" ht="49.5" customHeight="1">
      <c r="A170" s="67" t="s">
        <v>373</v>
      </c>
      <c r="B170" s="67" t="s">
        <v>366</v>
      </c>
      <c r="C170" s="68" t="s">
        <v>374</v>
      </c>
      <c r="D170" s="36">
        <f>'[1]Місто'!E256</f>
        <v>34579682</v>
      </c>
      <c r="E170" s="36">
        <f>'[1]Місто'!F256</f>
        <v>34579682</v>
      </c>
      <c r="F170" s="36">
        <f>'[1]Місто'!G256</f>
        <v>0</v>
      </c>
      <c r="G170" s="36">
        <f>'[1]Місто'!H256</f>
        <v>0</v>
      </c>
      <c r="H170" s="36"/>
      <c r="I170" s="36">
        <f t="shared" si="33"/>
        <v>0</v>
      </c>
      <c r="J170" s="36">
        <f>'[1]Місто'!K256</f>
        <v>0</v>
      </c>
      <c r="K170" s="36">
        <f>'[1]Місто'!L256</f>
        <v>0</v>
      </c>
      <c r="L170" s="36">
        <f>'[1]Місто'!M256</f>
        <v>0</v>
      </c>
      <c r="M170" s="36">
        <f>'[1]Місто'!N256</f>
        <v>0</v>
      </c>
      <c r="N170" s="36">
        <f>'[1]Місто'!O256</f>
        <v>0</v>
      </c>
      <c r="O170" s="52">
        <f t="shared" si="34"/>
        <v>34579682</v>
      </c>
      <c r="P170" s="50">
        <f>O170-'[1]Місто'!$P$256</f>
        <v>0</v>
      </c>
      <c r="Q170" s="56"/>
    </row>
    <row r="171" spans="1:17" ht="28.5" customHeight="1">
      <c r="A171" s="67" t="s">
        <v>444</v>
      </c>
      <c r="B171" s="67" t="s">
        <v>105</v>
      </c>
      <c r="C171" s="62" t="s">
        <v>375</v>
      </c>
      <c r="D171" s="36">
        <f>'[1]Місто'!E264</f>
        <v>0</v>
      </c>
      <c r="E171" s="36">
        <f>'[1]Місто'!F264</f>
        <v>0</v>
      </c>
      <c r="F171" s="36">
        <f>'[1]Місто'!G264</f>
        <v>0</v>
      </c>
      <c r="G171" s="36">
        <f>'[1]Місто'!H264</f>
        <v>0</v>
      </c>
      <c r="H171" s="36"/>
      <c r="I171" s="36">
        <f t="shared" si="33"/>
        <v>226694010</v>
      </c>
      <c r="J171" s="36">
        <f>'[1]Місто'!K264</f>
        <v>0</v>
      </c>
      <c r="K171" s="36">
        <f>'[1]Місто'!L264</f>
        <v>0</v>
      </c>
      <c r="L171" s="36">
        <f>'[1]Місто'!M264</f>
        <v>0</v>
      </c>
      <c r="M171" s="36">
        <f>'[1]Місто'!N264</f>
        <v>226694010</v>
      </c>
      <c r="N171" s="36">
        <f>'[1]Місто'!O264</f>
        <v>226694010</v>
      </c>
      <c r="O171" s="52">
        <f t="shared" si="34"/>
        <v>226694010</v>
      </c>
      <c r="P171" s="50">
        <f>O171-'[1]Місто'!$P$264</f>
        <v>0</v>
      </c>
      <c r="Q171" s="56"/>
    </row>
    <row r="172" spans="1:17" ht="39.75" customHeight="1" hidden="1">
      <c r="A172" s="67" t="s">
        <v>274</v>
      </c>
      <c r="B172" s="67" t="s">
        <v>114</v>
      </c>
      <c r="C172" s="62" t="s">
        <v>275</v>
      </c>
      <c r="D172" s="36">
        <f>'[1]Місто'!E265</f>
        <v>0</v>
      </c>
      <c r="E172" s="36">
        <f>'[1]Місто'!F265</f>
        <v>0</v>
      </c>
      <c r="F172" s="36">
        <f>'[1]Місто'!G265</f>
        <v>0</v>
      </c>
      <c r="G172" s="36">
        <f>'[1]Місто'!H265</f>
        <v>0</v>
      </c>
      <c r="H172" s="36"/>
      <c r="I172" s="36"/>
      <c r="J172" s="36">
        <f>'[1]Місто'!K265</f>
        <v>0</v>
      </c>
      <c r="K172" s="36">
        <f>'[1]Місто'!L265</f>
        <v>0</v>
      </c>
      <c r="L172" s="36">
        <f>'[1]Місто'!M265</f>
        <v>0</v>
      </c>
      <c r="M172" s="36">
        <f>'[1]Місто'!N265</f>
        <v>0</v>
      </c>
      <c r="N172" s="36">
        <f>'[1]Місто'!O265</f>
        <v>0</v>
      </c>
      <c r="O172" s="52">
        <f t="shared" si="34"/>
        <v>0</v>
      </c>
      <c r="P172" s="50">
        <f>O172-'[1]Місто'!$P$265</f>
        <v>0</v>
      </c>
      <c r="Q172" s="56"/>
    </row>
    <row r="173" spans="1:17" ht="36.75" customHeight="1">
      <c r="A173" s="67" t="s">
        <v>531</v>
      </c>
      <c r="B173" s="67" t="s">
        <v>529</v>
      </c>
      <c r="C173" s="62" t="s">
        <v>530</v>
      </c>
      <c r="D173" s="36"/>
      <c r="E173" s="36"/>
      <c r="F173" s="36"/>
      <c r="G173" s="36"/>
      <c r="H173" s="36"/>
      <c r="I173" s="36">
        <f t="shared" si="33"/>
        <v>2005589</v>
      </c>
      <c r="J173" s="36"/>
      <c r="K173" s="36"/>
      <c r="L173" s="36"/>
      <c r="M173" s="36">
        <f>N173</f>
        <v>2005589</v>
      </c>
      <c r="N173" s="36">
        <f>'[1]Місто'!$O$266</f>
        <v>2005589</v>
      </c>
      <c r="O173" s="52">
        <f t="shared" si="34"/>
        <v>2005589</v>
      </c>
      <c r="P173" s="50"/>
      <c r="Q173" s="56"/>
    </row>
    <row r="174" spans="1:17" ht="15" customHeight="1">
      <c r="A174" s="67" t="s">
        <v>445</v>
      </c>
      <c r="B174" s="67" t="s">
        <v>128</v>
      </c>
      <c r="C174" s="62" t="s">
        <v>130</v>
      </c>
      <c r="D174" s="36">
        <f>'[1]Місто'!E269</f>
        <v>58981338</v>
      </c>
      <c r="E174" s="36">
        <f>'[1]Місто'!F269</f>
        <v>58981338</v>
      </c>
      <c r="F174" s="36">
        <f>'[1]Місто'!G269</f>
        <v>0</v>
      </c>
      <c r="G174" s="36">
        <f>'[1]Місто'!H269</f>
        <v>0</v>
      </c>
      <c r="H174" s="36"/>
      <c r="I174" s="36">
        <f>J174+M174</f>
        <v>1940965</v>
      </c>
      <c r="J174" s="36">
        <f>'[1]Місто'!K269</f>
        <v>0</v>
      </c>
      <c r="K174" s="36">
        <f>'[1]Місто'!L269</f>
        <v>0</v>
      </c>
      <c r="L174" s="36">
        <f>'[1]Місто'!M269</f>
        <v>0</v>
      </c>
      <c r="M174" s="36">
        <f>'[1]Місто'!N269</f>
        <v>1940965</v>
      </c>
      <c r="N174" s="36">
        <f>'[1]Місто'!O269</f>
        <v>1940965</v>
      </c>
      <c r="O174" s="52">
        <f>D174+I174</f>
        <v>60922303</v>
      </c>
      <c r="P174" s="50">
        <f>O174-'[1]Місто'!$P$269</f>
        <v>0</v>
      </c>
      <c r="Q174" s="56"/>
    </row>
    <row r="175" spans="1:17" ht="25.5" hidden="1">
      <c r="A175" s="67" t="s">
        <v>549</v>
      </c>
      <c r="B175" s="67" t="s">
        <v>548</v>
      </c>
      <c r="C175" s="62" t="s">
        <v>550</v>
      </c>
      <c r="D175" s="36"/>
      <c r="E175" s="36"/>
      <c r="F175" s="36"/>
      <c r="G175" s="36"/>
      <c r="H175" s="36"/>
      <c r="I175" s="36">
        <f>J175+M175</f>
        <v>0</v>
      </c>
      <c r="J175" s="36"/>
      <c r="K175" s="36"/>
      <c r="L175" s="36"/>
      <c r="M175" s="36">
        <f>'[1]Місто'!N270</f>
        <v>0</v>
      </c>
      <c r="N175" s="36">
        <f>'[1]Місто'!O270</f>
        <v>0</v>
      </c>
      <c r="O175" s="52">
        <f>D175+I175</f>
        <v>0</v>
      </c>
      <c r="P175" s="50"/>
      <c r="Q175" s="56"/>
    </row>
    <row r="176" spans="1:17" ht="165.75" hidden="1">
      <c r="A176" s="67" t="s">
        <v>571</v>
      </c>
      <c r="B176" s="67" t="s">
        <v>355</v>
      </c>
      <c r="C176" s="62" t="s">
        <v>570</v>
      </c>
      <c r="D176" s="36"/>
      <c r="E176" s="36"/>
      <c r="F176" s="36"/>
      <c r="G176" s="36"/>
      <c r="H176" s="36"/>
      <c r="I176" s="36">
        <f t="shared" si="33"/>
        <v>0</v>
      </c>
      <c r="J176" s="36">
        <f>'[1]Місто'!$K$267</f>
        <v>0</v>
      </c>
      <c r="K176" s="36"/>
      <c r="L176" s="36"/>
      <c r="M176" s="36"/>
      <c r="N176" s="36"/>
      <c r="O176" s="52">
        <f>D176+I176</f>
        <v>0</v>
      </c>
      <c r="P176" s="50"/>
      <c r="Q176" s="56"/>
    </row>
    <row r="177" spans="1:17" ht="25.5">
      <c r="A177" s="67" t="s">
        <v>276</v>
      </c>
      <c r="B177" s="37" t="s">
        <v>89</v>
      </c>
      <c r="C177" s="62" t="s">
        <v>188</v>
      </c>
      <c r="D177" s="36">
        <f>'[1]Місто'!E272</f>
        <v>0</v>
      </c>
      <c r="E177" s="36">
        <f>'[1]Місто'!F272</f>
        <v>0</v>
      </c>
      <c r="F177" s="36">
        <f>'[1]Місто'!G272</f>
        <v>0</v>
      </c>
      <c r="G177" s="36">
        <f>'[1]Місто'!H272</f>
        <v>0</v>
      </c>
      <c r="H177" s="36"/>
      <c r="I177" s="36">
        <f t="shared" si="33"/>
        <v>86299439</v>
      </c>
      <c r="J177" s="36">
        <f>'[1]Місто'!K272</f>
        <v>0</v>
      </c>
      <c r="K177" s="36">
        <f>'[1]Місто'!L272</f>
        <v>0</v>
      </c>
      <c r="L177" s="36">
        <f>'[1]Місто'!M272</f>
        <v>0</v>
      </c>
      <c r="M177" s="36">
        <f>'[1]Місто'!N272</f>
        <v>86299439</v>
      </c>
      <c r="N177" s="36">
        <f>'[1]Місто'!O272</f>
        <v>86299439</v>
      </c>
      <c r="O177" s="52">
        <f t="shared" si="34"/>
        <v>86299439</v>
      </c>
      <c r="P177" s="50">
        <f>O177-'[1]Місто'!$P$272</f>
        <v>0</v>
      </c>
      <c r="Q177" s="56"/>
    </row>
    <row r="178" spans="1:17" ht="25.5">
      <c r="A178" s="67" t="s">
        <v>544</v>
      </c>
      <c r="B178" s="67" t="s">
        <v>358</v>
      </c>
      <c r="C178" s="62" t="s">
        <v>359</v>
      </c>
      <c r="D178" s="36"/>
      <c r="E178" s="36"/>
      <c r="F178" s="36"/>
      <c r="G178" s="36"/>
      <c r="H178" s="36"/>
      <c r="I178" s="36">
        <f t="shared" si="33"/>
        <v>3870326</v>
      </c>
      <c r="J178" s="36"/>
      <c r="K178" s="36"/>
      <c r="L178" s="36"/>
      <c r="M178" s="36">
        <f>'[1]Місто'!$N$273</f>
        <v>3870326</v>
      </c>
      <c r="N178" s="36">
        <f>'[1]Місто'!O273</f>
        <v>3870326</v>
      </c>
      <c r="O178" s="52">
        <f t="shared" si="34"/>
        <v>3870326</v>
      </c>
      <c r="P178" s="50">
        <f>O178-'[1]Місто'!$P$273</f>
        <v>0</v>
      </c>
      <c r="Q178" s="56"/>
    </row>
    <row r="179" spans="1:17" ht="38.25" customHeight="1" hidden="1">
      <c r="A179" s="67"/>
      <c r="B179" s="37" t="s">
        <v>96</v>
      </c>
      <c r="C179" s="68" t="s">
        <v>303</v>
      </c>
      <c r="D179" s="36">
        <f>'[1]Місто'!E274</f>
        <v>0</v>
      </c>
      <c r="E179" s="36">
        <f>'[1]Місто'!F274</f>
        <v>0</v>
      </c>
      <c r="F179" s="36">
        <f>'[1]Місто'!G274</f>
        <v>0</v>
      </c>
      <c r="G179" s="36">
        <f>'[1]Місто'!H274</f>
        <v>0</v>
      </c>
      <c r="H179" s="36"/>
      <c r="I179" s="36">
        <f t="shared" si="33"/>
        <v>0</v>
      </c>
      <c r="J179" s="36">
        <f>'[1]Місто'!K274</f>
        <v>0</v>
      </c>
      <c r="K179" s="36">
        <f>'[1]Місто'!L274</f>
        <v>0</v>
      </c>
      <c r="L179" s="36">
        <f>'[1]Місто'!M274</f>
        <v>0</v>
      </c>
      <c r="M179" s="36">
        <f>'[1]Місто'!N274</f>
        <v>0</v>
      </c>
      <c r="N179" s="36">
        <f>'[1]Місто'!O274</f>
        <v>0</v>
      </c>
      <c r="O179" s="52">
        <f t="shared" si="34"/>
        <v>0</v>
      </c>
      <c r="P179" s="50"/>
      <c r="Q179" s="56"/>
    </row>
    <row r="180" spans="1:17" ht="25.5" customHeight="1">
      <c r="A180" s="67" t="s">
        <v>446</v>
      </c>
      <c r="B180" s="37">
        <v>170703</v>
      </c>
      <c r="C180" s="62" t="s">
        <v>496</v>
      </c>
      <c r="D180" s="36">
        <f>'[1]Місто'!E276</f>
        <v>66948372</v>
      </c>
      <c r="E180" s="36">
        <f>'[1]Місто'!F276</f>
        <v>66948372</v>
      </c>
      <c r="F180" s="36">
        <f>'[1]Місто'!G276</f>
        <v>0</v>
      </c>
      <c r="G180" s="36">
        <f>'[1]Місто'!H276</f>
        <v>0</v>
      </c>
      <c r="H180" s="36"/>
      <c r="I180" s="36">
        <f t="shared" si="33"/>
        <v>26621486</v>
      </c>
      <c r="J180" s="36">
        <f>'[1]Місто'!K276</f>
        <v>0</v>
      </c>
      <c r="K180" s="36">
        <f>'[1]Місто'!L276</f>
        <v>0</v>
      </c>
      <c r="L180" s="36">
        <f>'[1]Місто'!M276</f>
        <v>0</v>
      </c>
      <c r="M180" s="36">
        <f>'[1]Місто'!N276</f>
        <v>26621486</v>
      </c>
      <c r="N180" s="36">
        <f>'[1]Місто'!O276</f>
        <v>26621486</v>
      </c>
      <c r="O180" s="52">
        <f t="shared" si="34"/>
        <v>93569858</v>
      </c>
      <c r="P180" s="50">
        <f>O180-'[1]Місто'!$P$276</f>
        <v>0</v>
      </c>
      <c r="Q180" s="56"/>
    </row>
    <row r="181" spans="1:17" ht="29.25" customHeight="1">
      <c r="A181" s="67" t="s">
        <v>646</v>
      </c>
      <c r="B181" s="37" t="s">
        <v>97</v>
      </c>
      <c r="C181" s="66" t="s">
        <v>277</v>
      </c>
      <c r="D181" s="36">
        <f>'[1]Місто'!E279</f>
        <v>0</v>
      </c>
      <c r="E181" s="36">
        <f>'[1]Місто'!F279</f>
        <v>0</v>
      </c>
      <c r="F181" s="36">
        <f>'[1]Місто'!G279</f>
        <v>0</v>
      </c>
      <c r="G181" s="36">
        <f>'[1]Місто'!H279</f>
        <v>0</v>
      </c>
      <c r="H181" s="36"/>
      <c r="I181" s="36">
        <f t="shared" si="33"/>
        <v>29210456</v>
      </c>
      <c r="J181" s="36">
        <f>'[1]Місто'!K279</f>
        <v>0</v>
      </c>
      <c r="K181" s="36">
        <f>'[1]Місто'!L279</f>
        <v>0</v>
      </c>
      <c r="L181" s="36">
        <f>'[1]Місто'!M279</f>
        <v>0</v>
      </c>
      <c r="M181" s="36">
        <f>'[1]Місто'!N279</f>
        <v>29210456</v>
      </c>
      <c r="N181" s="36">
        <f>'[1]Місто'!O279</f>
        <v>29210456</v>
      </c>
      <c r="O181" s="52">
        <f t="shared" si="34"/>
        <v>29210456</v>
      </c>
      <c r="P181" s="50"/>
      <c r="Q181" s="56"/>
    </row>
    <row r="182" spans="1:17" ht="12.75">
      <c r="A182" s="167" t="s">
        <v>647</v>
      </c>
      <c r="B182" s="167" t="s">
        <v>622</v>
      </c>
      <c r="C182" s="168" t="s">
        <v>623</v>
      </c>
      <c r="D182" s="165">
        <f>D183</f>
        <v>0</v>
      </c>
      <c r="E182" s="165">
        <f>E183</f>
        <v>0</v>
      </c>
      <c r="F182" s="165"/>
      <c r="G182" s="165"/>
      <c r="H182" s="165"/>
      <c r="I182" s="165">
        <f>I183</f>
        <v>3823526</v>
      </c>
      <c r="J182" s="165"/>
      <c r="K182" s="165"/>
      <c r="L182" s="165"/>
      <c r="M182" s="165">
        <f>M183</f>
        <v>3823526</v>
      </c>
      <c r="N182" s="165">
        <f>N183</f>
        <v>3823526</v>
      </c>
      <c r="O182" s="166">
        <f t="shared" si="34"/>
        <v>3823526</v>
      </c>
      <c r="P182" s="50"/>
      <c r="Q182" s="56"/>
    </row>
    <row r="183" spans="1:17" ht="12.75">
      <c r="A183" s="67" t="s">
        <v>672</v>
      </c>
      <c r="B183" s="67" t="s">
        <v>622</v>
      </c>
      <c r="C183" s="133" t="s">
        <v>674</v>
      </c>
      <c r="D183" s="36">
        <f>'[1]Місто'!E281</f>
        <v>0</v>
      </c>
      <c r="E183" s="36">
        <f>'[1]Місто'!F281</f>
        <v>0</v>
      </c>
      <c r="F183" s="36">
        <f>'[1]Місто'!G281</f>
        <v>0</v>
      </c>
      <c r="G183" s="36">
        <f>'[1]Місто'!H281</f>
        <v>0</v>
      </c>
      <c r="H183" s="36">
        <f>'[1]Місто'!I281</f>
        <v>0</v>
      </c>
      <c r="I183" s="36">
        <f t="shared" si="33"/>
        <v>3823526</v>
      </c>
      <c r="J183" s="36"/>
      <c r="K183" s="36"/>
      <c r="L183" s="36"/>
      <c r="M183" s="36">
        <f>'[1]Місто'!$N$281</f>
        <v>3823526</v>
      </c>
      <c r="N183" s="36">
        <f>'[1]Місто'!$O$281</f>
        <v>3823526</v>
      </c>
      <c r="O183" s="52">
        <f t="shared" si="34"/>
        <v>3823526</v>
      </c>
      <c r="P183" s="50"/>
      <c r="Q183" s="56"/>
    </row>
    <row r="184" spans="1:17" ht="25.5" hidden="1">
      <c r="A184" s="67" t="s">
        <v>372</v>
      </c>
      <c r="B184" s="37" t="s">
        <v>88</v>
      </c>
      <c r="C184" s="57" t="s">
        <v>95</v>
      </c>
      <c r="D184" s="36"/>
      <c r="E184" s="36"/>
      <c r="F184" s="36"/>
      <c r="G184" s="36"/>
      <c r="H184" s="36"/>
      <c r="I184" s="36">
        <f t="shared" si="33"/>
        <v>0</v>
      </c>
      <c r="J184" s="36">
        <f>'[1]Місто'!K283</f>
        <v>0</v>
      </c>
      <c r="K184" s="36">
        <f>'[1]Місто'!L283</f>
        <v>0</v>
      </c>
      <c r="L184" s="36">
        <f>'[1]Місто'!M283</f>
        <v>0</v>
      </c>
      <c r="M184" s="36">
        <f>'[1]Місто'!N283</f>
        <v>0</v>
      </c>
      <c r="N184" s="36"/>
      <c r="O184" s="52">
        <f t="shared" si="34"/>
        <v>0</v>
      </c>
      <c r="P184" s="50"/>
      <c r="Q184" s="56"/>
    </row>
    <row r="185" spans="1:17" ht="12.75">
      <c r="A185" s="129" t="s">
        <v>482</v>
      </c>
      <c r="B185" s="129" t="s">
        <v>55</v>
      </c>
      <c r="C185" s="142" t="s">
        <v>477</v>
      </c>
      <c r="D185" s="135">
        <f>D186+D187+D188+D189</f>
        <v>30405053</v>
      </c>
      <c r="E185" s="135">
        <f>E186+E187+E188+E189</f>
        <v>30405053</v>
      </c>
      <c r="F185" s="135">
        <f>F186+F187+F188+F189</f>
        <v>0</v>
      </c>
      <c r="G185" s="135">
        <f>G186+G187+G188+G189</f>
        <v>0</v>
      </c>
      <c r="H185" s="135"/>
      <c r="I185" s="135">
        <f t="shared" si="33"/>
        <v>481398</v>
      </c>
      <c r="J185" s="135">
        <f>J186+J187+J188+J189</f>
        <v>0</v>
      </c>
      <c r="K185" s="135">
        <f>K186+K187+K188+K189</f>
        <v>0</v>
      </c>
      <c r="L185" s="135">
        <f>L186+L187+L188+L189</f>
        <v>0</v>
      </c>
      <c r="M185" s="135">
        <f>M186+M187+M188+M189</f>
        <v>481398</v>
      </c>
      <c r="N185" s="135">
        <f>N186+N187+N188+N189</f>
        <v>481398</v>
      </c>
      <c r="O185" s="136">
        <f t="shared" si="34"/>
        <v>30886451</v>
      </c>
      <c r="P185" s="50">
        <f>O185-'[1]Місто'!$P$285</f>
        <v>0</v>
      </c>
      <c r="Q185" s="56"/>
    </row>
    <row r="186" spans="1:17" s="132" customFormat="1" ht="70.5" customHeight="1">
      <c r="A186" s="78" t="s">
        <v>447</v>
      </c>
      <c r="B186" s="40" t="s">
        <v>55</v>
      </c>
      <c r="C186" s="133" t="s">
        <v>497</v>
      </c>
      <c r="D186" s="35">
        <f>'[1]Місто'!E287</f>
        <v>30000000</v>
      </c>
      <c r="E186" s="35">
        <f>'[1]Місто'!F287</f>
        <v>30000000</v>
      </c>
      <c r="F186" s="35">
        <f>'[1]Місто'!G286+'[1]Місто'!G287</f>
        <v>0</v>
      </c>
      <c r="G186" s="35">
        <f>'[1]Місто'!H286+'[1]Місто'!H287</f>
        <v>0</v>
      </c>
      <c r="H186" s="35"/>
      <c r="I186" s="35">
        <f t="shared" si="33"/>
        <v>0</v>
      </c>
      <c r="J186" s="35">
        <f>'[1]Місто'!K286+'[1]Місто'!K287</f>
        <v>0</v>
      </c>
      <c r="K186" s="35">
        <f>'[1]Місто'!L286+'[1]Місто'!L287</f>
        <v>0</v>
      </c>
      <c r="L186" s="35">
        <f>'[1]Місто'!M286+'[1]Місто'!M287</f>
        <v>0</v>
      </c>
      <c r="M186" s="35">
        <f>'[1]Місто'!N286+'[1]Місто'!N287</f>
        <v>0</v>
      </c>
      <c r="N186" s="35">
        <f>'[1]Місто'!O286+'[1]Місто'!O287</f>
        <v>0</v>
      </c>
      <c r="O186" s="41">
        <f t="shared" si="34"/>
        <v>30000000</v>
      </c>
      <c r="P186" s="50"/>
      <c r="Q186" s="131"/>
    </row>
    <row r="187" spans="1:17" ht="51.75" customHeight="1">
      <c r="A187" s="67" t="s">
        <v>448</v>
      </c>
      <c r="B187" s="37" t="s">
        <v>55</v>
      </c>
      <c r="C187" s="62" t="s">
        <v>377</v>
      </c>
      <c r="D187" s="36">
        <f>'[1]Місто'!E288</f>
        <v>405053</v>
      </c>
      <c r="E187" s="36">
        <f>'[1]Місто'!F288</f>
        <v>405053</v>
      </c>
      <c r="F187" s="36">
        <f>'[1]Місто'!G288</f>
        <v>0</v>
      </c>
      <c r="G187" s="36">
        <f>'[1]Місто'!H288</f>
        <v>0</v>
      </c>
      <c r="H187" s="36"/>
      <c r="I187" s="36">
        <f t="shared" si="33"/>
        <v>0</v>
      </c>
      <c r="J187" s="36">
        <f>'[1]Місто'!K288</f>
        <v>0</v>
      </c>
      <c r="K187" s="36">
        <f>'[1]Місто'!L288</f>
        <v>0</v>
      </c>
      <c r="L187" s="36">
        <f>'[1]Місто'!M288</f>
        <v>0</v>
      </c>
      <c r="M187" s="36">
        <f>'[1]Місто'!N288</f>
        <v>0</v>
      </c>
      <c r="N187" s="36">
        <f>'[1]Місто'!O288</f>
        <v>0</v>
      </c>
      <c r="O187" s="52">
        <f t="shared" si="34"/>
        <v>405053</v>
      </c>
      <c r="P187" s="50"/>
      <c r="Q187" s="56"/>
    </row>
    <row r="188" spans="1:17" ht="51.75" customHeight="1">
      <c r="A188" s="67" t="s">
        <v>449</v>
      </c>
      <c r="B188" s="67" t="s">
        <v>55</v>
      </c>
      <c r="C188" s="62" t="s">
        <v>379</v>
      </c>
      <c r="D188" s="161">
        <f>'[1]Місто'!E291+'[1]Місто'!E286</f>
        <v>0</v>
      </c>
      <c r="E188" s="161">
        <f>'[1]Місто'!F291+'[1]Місто'!F286</f>
        <v>0</v>
      </c>
      <c r="F188" s="161"/>
      <c r="G188" s="161"/>
      <c r="H188" s="161"/>
      <c r="I188" s="36">
        <f t="shared" si="33"/>
        <v>481398</v>
      </c>
      <c r="J188" s="36">
        <f>'[1]Місто'!K291</f>
        <v>0</v>
      </c>
      <c r="K188" s="36">
        <f>'[1]Місто'!L291</f>
        <v>0</v>
      </c>
      <c r="L188" s="36">
        <f>'[1]Місто'!M291</f>
        <v>0</v>
      </c>
      <c r="M188" s="36">
        <f>'[1]Місто'!$N$290</f>
        <v>481398</v>
      </c>
      <c r="N188" s="36">
        <f>'[1]Місто'!$O$290</f>
        <v>481398</v>
      </c>
      <c r="O188" s="52">
        <f t="shared" si="34"/>
        <v>481398</v>
      </c>
      <c r="P188" s="50"/>
      <c r="Q188" s="56"/>
    </row>
    <row r="189" spans="1:17" ht="63" customHeight="1" hidden="1">
      <c r="A189" s="67" t="s">
        <v>502</v>
      </c>
      <c r="B189" s="37" t="s">
        <v>55</v>
      </c>
      <c r="C189" s="62" t="s">
        <v>450</v>
      </c>
      <c r="D189" s="36">
        <f>'[1]Місто'!$E$289</f>
        <v>0</v>
      </c>
      <c r="E189" s="36">
        <f>'[1]Місто'!$E$289</f>
        <v>0</v>
      </c>
      <c r="F189" s="36"/>
      <c r="G189" s="36"/>
      <c r="H189" s="36"/>
      <c r="I189" s="36">
        <f t="shared" si="33"/>
        <v>0</v>
      </c>
      <c r="J189" s="36"/>
      <c r="K189" s="36"/>
      <c r="L189" s="36"/>
      <c r="M189" s="36"/>
      <c r="N189" s="36"/>
      <c r="O189" s="52">
        <f t="shared" si="34"/>
        <v>0</v>
      </c>
      <c r="P189" s="50"/>
      <c r="Q189" s="56"/>
    </row>
    <row r="190" spans="1:17" ht="12.75" hidden="1">
      <c r="A190" s="67"/>
      <c r="B190" s="37"/>
      <c r="C190" s="62"/>
      <c r="D190" s="36"/>
      <c r="E190" s="36"/>
      <c r="F190" s="36">
        <f>'[1]Місто'!G291</f>
        <v>0</v>
      </c>
      <c r="G190" s="36">
        <f>'[1]Місто'!H291</f>
        <v>0</v>
      </c>
      <c r="H190" s="36"/>
      <c r="I190" s="36">
        <f t="shared" si="33"/>
        <v>0</v>
      </c>
      <c r="J190" s="36">
        <f>'[1]Місто'!K291</f>
        <v>0</v>
      </c>
      <c r="K190" s="36">
        <f>'[1]Місто'!L291</f>
        <v>0</v>
      </c>
      <c r="L190" s="36">
        <f>'[1]Місто'!M291</f>
        <v>0</v>
      </c>
      <c r="M190" s="36"/>
      <c r="N190" s="36"/>
      <c r="O190" s="52">
        <f t="shared" si="34"/>
        <v>0</v>
      </c>
      <c r="P190" s="50"/>
      <c r="Q190" s="56"/>
    </row>
    <row r="191" spans="1:17" ht="24">
      <c r="A191" s="83" t="s">
        <v>279</v>
      </c>
      <c r="B191" s="83" t="s">
        <v>173</v>
      </c>
      <c r="C191" s="89" t="s">
        <v>135</v>
      </c>
      <c r="D191" s="48">
        <f>D192</f>
        <v>3867830</v>
      </c>
      <c r="E191" s="48">
        <f>E192</f>
        <v>3867830</v>
      </c>
      <c r="F191" s="48">
        <f aca="true" t="shared" si="35" ref="F191:N191">F192</f>
        <v>2069799</v>
      </c>
      <c r="G191" s="48">
        <f t="shared" si="35"/>
        <v>202195</v>
      </c>
      <c r="H191" s="48"/>
      <c r="I191" s="48">
        <f t="shared" si="35"/>
        <v>0</v>
      </c>
      <c r="J191" s="48">
        <f t="shared" si="35"/>
        <v>0</v>
      </c>
      <c r="K191" s="48">
        <f t="shared" si="35"/>
        <v>0</v>
      </c>
      <c r="L191" s="48">
        <f t="shared" si="35"/>
        <v>0</v>
      </c>
      <c r="M191" s="48">
        <f t="shared" si="35"/>
        <v>0</v>
      </c>
      <c r="N191" s="48">
        <f t="shared" si="35"/>
        <v>0</v>
      </c>
      <c r="O191" s="49">
        <f aca="true" t="shared" si="36" ref="O191:O221">D191+I191</f>
        <v>3867830</v>
      </c>
      <c r="P191" s="50">
        <f>O191-'[1]Місто'!$P$292</f>
        <v>0</v>
      </c>
      <c r="Q191" s="56"/>
    </row>
    <row r="192" spans="1:17" ht="36" customHeight="1">
      <c r="A192" s="78" t="s">
        <v>280</v>
      </c>
      <c r="B192" s="40"/>
      <c r="C192" s="65" t="s">
        <v>135</v>
      </c>
      <c r="D192" s="35">
        <f aca="true" t="shared" si="37" ref="D192:N192">SUM(D193:D195)-D194</f>
        <v>3867830</v>
      </c>
      <c r="E192" s="35">
        <f>SUM(E193:E195)-E194</f>
        <v>3867830</v>
      </c>
      <c r="F192" s="35">
        <f t="shared" si="37"/>
        <v>2069799</v>
      </c>
      <c r="G192" s="35">
        <f t="shared" si="37"/>
        <v>202195</v>
      </c>
      <c r="H192" s="35"/>
      <c r="I192" s="35">
        <f t="shared" si="37"/>
        <v>0</v>
      </c>
      <c r="J192" s="35">
        <f t="shared" si="37"/>
        <v>0</v>
      </c>
      <c r="K192" s="35">
        <f t="shared" si="37"/>
        <v>0</v>
      </c>
      <c r="L192" s="35">
        <f t="shared" si="37"/>
        <v>0</v>
      </c>
      <c r="M192" s="35">
        <f t="shared" si="37"/>
        <v>0</v>
      </c>
      <c r="N192" s="35">
        <f t="shared" si="37"/>
        <v>0</v>
      </c>
      <c r="O192" s="52">
        <f t="shared" si="36"/>
        <v>3867830</v>
      </c>
      <c r="P192" s="50"/>
      <c r="Q192" s="56"/>
    </row>
    <row r="193" spans="1:17" ht="39" customHeight="1">
      <c r="A193" s="67" t="s">
        <v>11</v>
      </c>
      <c r="B193" s="37" t="s">
        <v>34</v>
      </c>
      <c r="C193" s="68" t="s">
        <v>340</v>
      </c>
      <c r="D193" s="36">
        <f>'[1]Місто'!E294</f>
        <v>3843394</v>
      </c>
      <c r="E193" s="36">
        <f>'[1]Місто'!F294</f>
        <v>3843394</v>
      </c>
      <c r="F193" s="36">
        <f>'[1]Місто'!G294</f>
        <v>2069799</v>
      </c>
      <c r="G193" s="36">
        <f>'[1]Місто'!H294</f>
        <v>202195</v>
      </c>
      <c r="H193" s="36"/>
      <c r="I193" s="36">
        <f>J193+M193</f>
        <v>0</v>
      </c>
      <c r="J193" s="36">
        <f>'[1]Місто'!K294</f>
        <v>0</v>
      </c>
      <c r="K193" s="36">
        <f>'[1]Місто'!L294</f>
        <v>0</v>
      </c>
      <c r="L193" s="36">
        <f>'[1]Місто'!M294</f>
        <v>0</v>
      </c>
      <c r="M193" s="36">
        <f>'[1]Місто'!N294</f>
        <v>0</v>
      </c>
      <c r="N193" s="36">
        <f>'[1]Місто'!O294</f>
        <v>0</v>
      </c>
      <c r="O193" s="52">
        <f t="shared" si="36"/>
        <v>3843394</v>
      </c>
      <c r="P193" s="50"/>
      <c r="Q193" s="56"/>
    </row>
    <row r="194" spans="1:17" ht="18.75" customHeight="1">
      <c r="A194" s="129" t="s">
        <v>483</v>
      </c>
      <c r="B194" s="129" t="s">
        <v>55</v>
      </c>
      <c r="C194" s="144" t="s">
        <v>477</v>
      </c>
      <c r="D194" s="135">
        <f>D195</f>
        <v>24436</v>
      </c>
      <c r="E194" s="135">
        <f>E195</f>
        <v>24436</v>
      </c>
      <c r="F194" s="135"/>
      <c r="G194" s="135"/>
      <c r="H194" s="135"/>
      <c r="I194" s="135"/>
      <c r="J194" s="135"/>
      <c r="K194" s="135"/>
      <c r="L194" s="135"/>
      <c r="M194" s="135"/>
      <c r="N194" s="135"/>
      <c r="O194" s="136">
        <f t="shared" si="36"/>
        <v>24436</v>
      </c>
      <c r="P194" s="50"/>
      <c r="Q194" s="56"/>
    </row>
    <row r="195" spans="1:17" ht="51">
      <c r="A195" s="67" t="s">
        <v>498</v>
      </c>
      <c r="B195" s="67" t="s">
        <v>55</v>
      </c>
      <c r="C195" s="68" t="s">
        <v>409</v>
      </c>
      <c r="D195" s="36">
        <f>'[1]Місто'!E301</f>
        <v>24436</v>
      </c>
      <c r="E195" s="36">
        <f>'[1]Місто'!F301</f>
        <v>24436</v>
      </c>
      <c r="F195" s="36">
        <f>'[1]Місто'!G301</f>
        <v>0</v>
      </c>
      <c r="G195" s="36">
        <f>'[1]Місто'!H301</f>
        <v>0</v>
      </c>
      <c r="H195" s="36"/>
      <c r="I195" s="36"/>
      <c r="J195" s="36">
        <f>'[1]Місто'!K301</f>
        <v>0</v>
      </c>
      <c r="K195" s="36">
        <f>'[1]Місто'!L301</f>
        <v>0</v>
      </c>
      <c r="L195" s="36">
        <f>'[1]Місто'!M301</f>
        <v>0</v>
      </c>
      <c r="M195" s="36">
        <f>'[1]Місто'!N301</f>
        <v>0</v>
      </c>
      <c r="N195" s="36">
        <f>'[1]Місто'!O301</f>
        <v>0</v>
      </c>
      <c r="O195" s="52">
        <f t="shared" si="36"/>
        <v>24436</v>
      </c>
      <c r="P195" s="50"/>
      <c r="Q195" s="56"/>
    </row>
    <row r="196" spans="1:17" ht="41.25" customHeight="1">
      <c r="A196" s="83" t="s">
        <v>282</v>
      </c>
      <c r="B196" s="83" t="s">
        <v>177</v>
      </c>
      <c r="C196" s="87" t="s">
        <v>134</v>
      </c>
      <c r="D196" s="48">
        <f>D197</f>
        <v>4982620</v>
      </c>
      <c r="E196" s="48">
        <f>E197</f>
        <v>4982620</v>
      </c>
      <c r="F196" s="48">
        <f aca="true" t="shared" si="38" ref="F196:N196">F197</f>
        <v>1695412</v>
      </c>
      <c r="G196" s="48">
        <f t="shared" si="38"/>
        <v>243046</v>
      </c>
      <c r="H196" s="48"/>
      <c r="I196" s="48">
        <f t="shared" si="38"/>
        <v>1175290</v>
      </c>
      <c r="J196" s="48">
        <f>J197</f>
        <v>0</v>
      </c>
      <c r="K196" s="48">
        <f t="shared" si="38"/>
        <v>0</v>
      </c>
      <c r="L196" s="48">
        <f t="shared" si="38"/>
        <v>0</v>
      </c>
      <c r="M196" s="48">
        <f t="shared" si="38"/>
        <v>1175290</v>
      </c>
      <c r="N196" s="48">
        <f t="shared" si="38"/>
        <v>1175290</v>
      </c>
      <c r="O196" s="49">
        <f t="shared" si="36"/>
        <v>6157910</v>
      </c>
      <c r="P196" s="50">
        <f>O196-'[1]Місто'!$P$302</f>
        <v>0</v>
      </c>
      <c r="Q196" s="56"/>
    </row>
    <row r="197" spans="1:17" ht="36" customHeight="1">
      <c r="A197" s="78" t="s">
        <v>283</v>
      </c>
      <c r="B197" s="40"/>
      <c r="C197" s="65" t="s">
        <v>134</v>
      </c>
      <c r="D197" s="35">
        <f>D198+D201+D202+D203</f>
        <v>4982620</v>
      </c>
      <c r="E197" s="35">
        <f>E198+E201+E202+E203</f>
        <v>4982620</v>
      </c>
      <c r="F197" s="35">
        <f>F198+F201+F202+F203</f>
        <v>1695412</v>
      </c>
      <c r="G197" s="35">
        <f>G198+G201+G202+G203</f>
        <v>243046</v>
      </c>
      <c r="H197" s="35"/>
      <c r="I197" s="35">
        <f aca="true" t="shared" si="39" ref="I197:N197">I198+I201+I202+I203+I199</f>
        <v>1175290</v>
      </c>
      <c r="J197" s="35">
        <f t="shared" si="39"/>
        <v>0</v>
      </c>
      <c r="K197" s="35">
        <f t="shared" si="39"/>
        <v>0</v>
      </c>
      <c r="L197" s="35">
        <f t="shared" si="39"/>
        <v>0</v>
      </c>
      <c r="M197" s="35">
        <f t="shared" si="39"/>
        <v>1175290</v>
      </c>
      <c r="N197" s="35">
        <f t="shared" si="39"/>
        <v>1175290</v>
      </c>
      <c r="O197" s="52">
        <f t="shared" si="36"/>
        <v>6157910</v>
      </c>
      <c r="P197" s="50"/>
      <c r="Q197" s="56"/>
    </row>
    <row r="198" spans="1:17" ht="25.5">
      <c r="A198" s="67" t="s">
        <v>12</v>
      </c>
      <c r="B198" s="37" t="s">
        <v>34</v>
      </c>
      <c r="C198" s="68" t="s">
        <v>342</v>
      </c>
      <c r="D198" s="36">
        <f>'[1]Місто'!E304</f>
        <v>3057424</v>
      </c>
      <c r="E198" s="36">
        <f>'[1]Місто'!F304</f>
        <v>3057424</v>
      </c>
      <c r="F198" s="36">
        <f>'[1]Місто'!G304</f>
        <v>1695412</v>
      </c>
      <c r="G198" s="36">
        <f>'[1]Місто'!H304</f>
        <v>243046</v>
      </c>
      <c r="H198" s="36"/>
      <c r="I198" s="36">
        <f>J198+M198</f>
        <v>0</v>
      </c>
      <c r="J198" s="36">
        <f>'[1]Місто'!K304</f>
        <v>0</v>
      </c>
      <c r="K198" s="36">
        <f>'[1]Місто'!L304</f>
        <v>0</v>
      </c>
      <c r="L198" s="36">
        <f>'[1]Місто'!M304</f>
        <v>0</v>
      </c>
      <c r="M198" s="36">
        <f>'[1]Місто'!N304</f>
        <v>0</v>
      </c>
      <c r="N198" s="36">
        <f>'[1]Місто'!O304</f>
        <v>0</v>
      </c>
      <c r="O198" s="52">
        <f t="shared" si="36"/>
        <v>3057424</v>
      </c>
      <c r="P198" s="50"/>
      <c r="Q198" s="56"/>
    </row>
    <row r="199" spans="1:17" ht="30" customHeight="1">
      <c r="A199" s="67" t="s">
        <v>573</v>
      </c>
      <c r="B199" s="67" t="s">
        <v>572</v>
      </c>
      <c r="C199" s="68" t="s">
        <v>574</v>
      </c>
      <c r="D199" s="36"/>
      <c r="E199" s="36"/>
      <c r="F199" s="36"/>
      <c r="G199" s="36"/>
      <c r="H199" s="36"/>
      <c r="I199" s="36">
        <f>J199+M199</f>
        <v>887560</v>
      </c>
      <c r="J199" s="36">
        <f>'[1]Місто'!$K$306</f>
        <v>0</v>
      </c>
      <c r="K199" s="36"/>
      <c r="L199" s="36"/>
      <c r="M199" s="36">
        <f>N199</f>
        <v>887560</v>
      </c>
      <c r="N199" s="36">
        <f>'[1]Місто'!$O$306</f>
        <v>887560</v>
      </c>
      <c r="O199" s="52">
        <f t="shared" si="36"/>
        <v>887560</v>
      </c>
      <c r="P199" s="50"/>
      <c r="Q199" s="56"/>
    </row>
    <row r="200" spans="1:17" ht="12.75">
      <c r="A200" s="129" t="s">
        <v>484</v>
      </c>
      <c r="B200" s="129" t="s">
        <v>55</v>
      </c>
      <c r="C200" s="144" t="s">
        <v>477</v>
      </c>
      <c r="D200" s="135">
        <f>D201+D202</f>
        <v>1925196</v>
      </c>
      <c r="E200" s="135">
        <f>E201+E202</f>
        <v>1925196</v>
      </c>
      <c r="F200" s="135"/>
      <c r="G200" s="135"/>
      <c r="H200" s="135"/>
      <c r="I200" s="135">
        <f>J200+M200</f>
        <v>287730</v>
      </c>
      <c r="J200" s="135">
        <f>J201</f>
        <v>0</v>
      </c>
      <c r="K200" s="135"/>
      <c r="L200" s="135"/>
      <c r="M200" s="135">
        <f>N200</f>
        <v>287730</v>
      </c>
      <c r="N200" s="135">
        <f>N201</f>
        <v>287730</v>
      </c>
      <c r="O200" s="136">
        <f t="shared" si="36"/>
        <v>2212926</v>
      </c>
      <c r="P200" s="50"/>
      <c r="Q200" s="56"/>
    </row>
    <row r="201" spans="1:17" ht="54.75" customHeight="1">
      <c r="A201" s="122" t="s">
        <v>408</v>
      </c>
      <c r="B201" s="67" t="s">
        <v>55</v>
      </c>
      <c r="C201" s="68" t="s">
        <v>553</v>
      </c>
      <c r="D201" s="36">
        <f>'[1]Місто'!E312+'[1]Місто'!E310+'[1]Місто'!E311</f>
        <v>1925196</v>
      </c>
      <c r="E201" s="36">
        <f>'[1]Місто'!F312+'[1]Місто'!F310+'[1]Місто'!F311</f>
        <v>1925196</v>
      </c>
      <c r="F201" s="36"/>
      <c r="G201" s="36"/>
      <c r="H201" s="36"/>
      <c r="I201" s="36">
        <f>J201+M201</f>
        <v>287730</v>
      </c>
      <c r="J201" s="36">
        <f>'[1]Місто'!$K$310</f>
        <v>0</v>
      </c>
      <c r="K201" s="36"/>
      <c r="L201" s="36"/>
      <c r="M201" s="36">
        <f>N201</f>
        <v>287730</v>
      </c>
      <c r="N201" s="36">
        <f>'[1]Місто'!$O$310+'[1]Місто'!$O$311</f>
        <v>287730</v>
      </c>
      <c r="O201" s="52">
        <f t="shared" si="36"/>
        <v>2212926</v>
      </c>
      <c r="P201" s="50"/>
      <c r="Q201" s="56"/>
    </row>
    <row r="202" spans="1:17" ht="37.5" customHeight="1" hidden="1">
      <c r="A202" s="78" t="s">
        <v>577</v>
      </c>
      <c r="B202" s="40" t="s">
        <v>55</v>
      </c>
      <c r="C202" s="133" t="s">
        <v>497</v>
      </c>
      <c r="D202" s="36">
        <f>'[1]Місто'!E309</f>
        <v>0</v>
      </c>
      <c r="E202" s="36">
        <f>'[1]Місто'!F309</f>
        <v>0</v>
      </c>
      <c r="F202" s="36"/>
      <c r="G202" s="36"/>
      <c r="H202" s="36"/>
      <c r="I202" s="36"/>
      <c r="J202" s="36"/>
      <c r="K202" s="36"/>
      <c r="L202" s="36"/>
      <c r="M202" s="36"/>
      <c r="N202" s="36"/>
      <c r="O202" s="52">
        <f t="shared" si="36"/>
        <v>0</v>
      </c>
      <c r="P202" s="50"/>
      <c r="Q202" s="56"/>
    </row>
    <row r="203" spans="1:17" ht="32.25" customHeight="1" hidden="1">
      <c r="A203" s="129"/>
      <c r="B203" s="67"/>
      <c r="C203" s="66"/>
      <c r="D203" s="36"/>
      <c r="E203" s="36"/>
      <c r="F203" s="36"/>
      <c r="G203" s="36"/>
      <c r="H203" s="36"/>
      <c r="I203" s="36"/>
      <c r="J203" s="36"/>
      <c r="K203" s="36"/>
      <c r="L203" s="36"/>
      <c r="M203" s="36"/>
      <c r="N203" s="36"/>
      <c r="O203" s="52">
        <f t="shared" si="36"/>
        <v>0</v>
      </c>
      <c r="P203" s="50"/>
      <c r="Q203" s="56"/>
    </row>
    <row r="204" spans="1:16" s="54" customFormat="1" ht="25.5">
      <c r="A204" s="83" t="s">
        <v>284</v>
      </c>
      <c r="B204" s="83" t="s">
        <v>179</v>
      </c>
      <c r="C204" s="82" t="s">
        <v>151</v>
      </c>
      <c r="D204" s="48">
        <f aca="true" t="shared" si="40" ref="D204:G205">D205</f>
        <v>922460</v>
      </c>
      <c r="E204" s="48">
        <f t="shared" si="40"/>
        <v>922460</v>
      </c>
      <c r="F204" s="48">
        <f t="shared" si="40"/>
        <v>581563</v>
      </c>
      <c r="G204" s="48">
        <f t="shared" si="40"/>
        <v>21921</v>
      </c>
      <c r="H204" s="48"/>
      <c r="I204" s="48">
        <f aca="true" t="shared" si="41" ref="I204:I210">J204+M204</f>
        <v>0</v>
      </c>
      <c r="J204" s="48"/>
      <c r="K204" s="48"/>
      <c r="L204" s="48"/>
      <c r="M204" s="48">
        <f>M205</f>
        <v>0</v>
      </c>
      <c r="N204" s="48">
        <f>N205</f>
        <v>0</v>
      </c>
      <c r="O204" s="49">
        <f t="shared" si="36"/>
        <v>922460</v>
      </c>
      <c r="P204" s="50">
        <f>O204-'[1]Місто'!$P$313</f>
        <v>0</v>
      </c>
    </row>
    <row r="205" spans="1:16" s="54" customFormat="1" ht="23.25" customHeight="1">
      <c r="A205" s="78" t="s">
        <v>285</v>
      </c>
      <c r="B205" s="40"/>
      <c r="C205" s="65" t="s">
        <v>151</v>
      </c>
      <c r="D205" s="36">
        <f t="shared" si="40"/>
        <v>922460</v>
      </c>
      <c r="E205" s="36">
        <f t="shared" si="40"/>
        <v>922460</v>
      </c>
      <c r="F205" s="36">
        <f t="shared" si="40"/>
        <v>581563</v>
      </c>
      <c r="G205" s="36">
        <f t="shared" si="40"/>
        <v>21921</v>
      </c>
      <c r="H205" s="36"/>
      <c r="I205" s="36">
        <f t="shared" si="41"/>
        <v>0</v>
      </c>
      <c r="J205" s="36"/>
      <c r="K205" s="36"/>
      <c r="L205" s="36"/>
      <c r="M205" s="36">
        <f>M206</f>
        <v>0</v>
      </c>
      <c r="N205" s="36">
        <f>N206</f>
        <v>0</v>
      </c>
      <c r="O205" s="52">
        <f t="shared" si="36"/>
        <v>922460</v>
      </c>
      <c r="P205" s="50"/>
    </row>
    <row r="206" spans="1:16" s="54" customFormat="1" ht="38.25">
      <c r="A206" s="67" t="s">
        <v>13</v>
      </c>
      <c r="B206" s="37" t="s">
        <v>34</v>
      </c>
      <c r="C206" s="68" t="s">
        <v>353</v>
      </c>
      <c r="D206" s="36">
        <f>'[1]Місто'!E315</f>
        <v>922460</v>
      </c>
      <c r="E206" s="36">
        <f>'[1]Місто'!F315</f>
        <v>922460</v>
      </c>
      <c r="F206" s="36">
        <f>'[1]Місто'!G315</f>
        <v>581563</v>
      </c>
      <c r="G206" s="36">
        <f>'[1]Місто'!H315</f>
        <v>21921</v>
      </c>
      <c r="H206" s="36"/>
      <c r="I206" s="36">
        <f t="shared" si="41"/>
        <v>0</v>
      </c>
      <c r="J206" s="36">
        <f>'[1]Місто'!K315</f>
        <v>0</v>
      </c>
      <c r="K206" s="36">
        <f>'[1]Місто'!L315</f>
        <v>0</v>
      </c>
      <c r="L206" s="36">
        <f>'[1]Місто'!M315</f>
        <v>0</v>
      </c>
      <c r="M206" s="36">
        <f>'[1]Місто'!N315</f>
        <v>0</v>
      </c>
      <c r="N206" s="36">
        <f>'[1]Місто'!O315</f>
        <v>0</v>
      </c>
      <c r="O206" s="52">
        <f t="shared" si="36"/>
        <v>922460</v>
      </c>
      <c r="P206" s="50"/>
    </row>
    <row r="207" spans="1:17" ht="24.75" customHeight="1">
      <c r="A207" s="83" t="s">
        <v>286</v>
      </c>
      <c r="B207" s="83" t="s">
        <v>183</v>
      </c>
      <c r="C207" s="90" t="s">
        <v>152</v>
      </c>
      <c r="D207" s="48">
        <f>D208</f>
        <v>1800265</v>
      </c>
      <c r="E207" s="48">
        <f>E208</f>
        <v>1800265</v>
      </c>
      <c r="F207" s="48">
        <f aca="true" t="shared" si="42" ref="F207:N207">F208</f>
        <v>1108811</v>
      </c>
      <c r="G207" s="48">
        <f t="shared" si="42"/>
        <v>96033</v>
      </c>
      <c r="H207" s="48"/>
      <c r="I207" s="48">
        <f t="shared" si="42"/>
        <v>0</v>
      </c>
      <c r="J207" s="48">
        <f t="shared" si="42"/>
        <v>0</v>
      </c>
      <c r="K207" s="48">
        <f t="shared" si="42"/>
        <v>0</v>
      </c>
      <c r="L207" s="48">
        <f t="shared" si="42"/>
        <v>0</v>
      </c>
      <c r="M207" s="48">
        <f t="shared" si="42"/>
        <v>0</v>
      </c>
      <c r="N207" s="48">
        <f t="shared" si="42"/>
        <v>0</v>
      </c>
      <c r="O207" s="48">
        <f t="shared" si="36"/>
        <v>1800265</v>
      </c>
      <c r="P207" s="50">
        <f>O207-'[1]Місто'!$P$316</f>
        <v>0</v>
      </c>
      <c r="Q207" s="56"/>
    </row>
    <row r="208" spans="1:17" ht="25.5">
      <c r="A208" s="67" t="s">
        <v>287</v>
      </c>
      <c r="B208" s="37"/>
      <c r="C208" s="65" t="s">
        <v>152</v>
      </c>
      <c r="D208" s="36">
        <f>SUM(D209:D210)</f>
        <v>1800265</v>
      </c>
      <c r="E208" s="36">
        <f>SUM(E209:E210)</f>
        <v>1800265</v>
      </c>
      <c r="F208" s="36">
        <f aca="true" t="shared" si="43" ref="F208:N208">SUM(F209:F210)</f>
        <v>1108811</v>
      </c>
      <c r="G208" s="36">
        <f t="shared" si="43"/>
        <v>96033</v>
      </c>
      <c r="H208" s="36"/>
      <c r="I208" s="36">
        <f t="shared" si="43"/>
        <v>0</v>
      </c>
      <c r="J208" s="36">
        <f t="shared" si="43"/>
        <v>0</v>
      </c>
      <c r="K208" s="36">
        <f t="shared" si="43"/>
        <v>0</v>
      </c>
      <c r="L208" s="36">
        <f t="shared" si="43"/>
        <v>0</v>
      </c>
      <c r="M208" s="36">
        <f t="shared" si="43"/>
        <v>0</v>
      </c>
      <c r="N208" s="36">
        <f t="shared" si="43"/>
        <v>0</v>
      </c>
      <c r="O208" s="52">
        <f t="shared" si="36"/>
        <v>1800265</v>
      </c>
      <c r="P208" s="50"/>
      <c r="Q208" s="56"/>
    </row>
    <row r="209" spans="1:17" ht="25.5">
      <c r="A209" s="67" t="s">
        <v>14</v>
      </c>
      <c r="B209" s="37" t="s">
        <v>34</v>
      </c>
      <c r="C209" s="68" t="s">
        <v>343</v>
      </c>
      <c r="D209" s="36">
        <f>'[1]Місто'!E318</f>
        <v>1800265</v>
      </c>
      <c r="E209" s="36">
        <f>'[1]Місто'!F318</f>
        <v>1800265</v>
      </c>
      <c r="F209" s="36">
        <f>'[1]Місто'!G318</f>
        <v>1108811</v>
      </c>
      <c r="G209" s="36">
        <f>'[1]Місто'!H318</f>
        <v>96033</v>
      </c>
      <c r="H209" s="36"/>
      <c r="I209" s="36">
        <f t="shared" si="41"/>
        <v>0</v>
      </c>
      <c r="J209" s="36">
        <f>'[1]Місто'!K318</f>
        <v>0</v>
      </c>
      <c r="K209" s="36">
        <f>'[1]Місто'!L318</f>
        <v>0</v>
      </c>
      <c r="L209" s="36">
        <f>'[1]Місто'!M318</f>
        <v>0</v>
      </c>
      <c r="M209" s="36">
        <f>'[1]Місто'!N318</f>
        <v>0</v>
      </c>
      <c r="N209" s="36">
        <f>'[1]Місто'!O318</f>
        <v>0</v>
      </c>
      <c r="O209" s="52">
        <f t="shared" si="36"/>
        <v>1800265</v>
      </c>
      <c r="P209" s="50"/>
      <c r="Q209" s="56"/>
    </row>
    <row r="210" spans="1:16" ht="15" customHeight="1" hidden="1">
      <c r="A210" s="67" t="s">
        <v>410</v>
      </c>
      <c r="B210" s="67" t="s">
        <v>153</v>
      </c>
      <c r="C210" s="66" t="s">
        <v>288</v>
      </c>
      <c r="D210" s="36">
        <f>'[1]Місто'!E320</f>
        <v>0</v>
      </c>
      <c r="E210" s="36">
        <f>'[1]Місто'!F320</f>
        <v>0</v>
      </c>
      <c r="F210" s="36">
        <f>'[1]Місто'!G320</f>
        <v>0</v>
      </c>
      <c r="G210" s="36">
        <f>'[1]Місто'!H320</f>
        <v>0</v>
      </c>
      <c r="H210" s="36"/>
      <c r="I210" s="36">
        <f t="shared" si="41"/>
        <v>0</v>
      </c>
      <c r="J210" s="36">
        <f>'[1]Місто'!K320</f>
        <v>0</v>
      </c>
      <c r="K210" s="36">
        <f>'[1]Місто'!L320</f>
        <v>0</v>
      </c>
      <c r="L210" s="36">
        <f>'[1]Місто'!M320</f>
        <v>0</v>
      </c>
      <c r="M210" s="36">
        <f>'[1]Місто'!N320</f>
        <v>0</v>
      </c>
      <c r="N210" s="36">
        <f>'[1]Місто'!O320</f>
        <v>0</v>
      </c>
      <c r="O210" s="52">
        <f t="shared" si="36"/>
        <v>0</v>
      </c>
      <c r="P210" s="50"/>
    </row>
    <row r="211" spans="1:17" ht="25.5">
      <c r="A211" s="83" t="s">
        <v>289</v>
      </c>
      <c r="B211" s="83" t="s">
        <v>178</v>
      </c>
      <c r="C211" s="87" t="s">
        <v>138</v>
      </c>
      <c r="D211" s="48">
        <f>D212</f>
        <v>1519027</v>
      </c>
      <c r="E211" s="48">
        <f>E212</f>
        <v>1519027</v>
      </c>
      <c r="F211" s="48">
        <f aca="true" t="shared" si="44" ref="F211:N211">F212</f>
        <v>754893</v>
      </c>
      <c r="G211" s="48">
        <f t="shared" si="44"/>
        <v>57405</v>
      </c>
      <c r="H211" s="48">
        <f t="shared" si="44"/>
        <v>0</v>
      </c>
      <c r="I211" s="48">
        <f t="shared" si="44"/>
        <v>12128474</v>
      </c>
      <c r="J211" s="48">
        <f t="shared" si="44"/>
        <v>0</v>
      </c>
      <c r="K211" s="48">
        <f t="shared" si="44"/>
        <v>0</v>
      </c>
      <c r="L211" s="48">
        <f t="shared" si="44"/>
        <v>0</v>
      </c>
      <c r="M211" s="48">
        <f t="shared" si="44"/>
        <v>12128474</v>
      </c>
      <c r="N211" s="48">
        <f t="shared" si="44"/>
        <v>11428474</v>
      </c>
      <c r="O211" s="49">
        <f>D211+I211</f>
        <v>13647501</v>
      </c>
      <c r="P211" s="50">
        <f>O211-'[1]Місто'!$P$321</f>
        <v>0</v>
      </c>
      <c r="Q211" s="56"/>
    </row>
    <row r="212" spans="1:17" ht="25.5" customHeight="1">
      <c r="A212" s="78" t="s">
        <v>290</v>
      </c>
      <c r="B212" s="40"/>
      <c r="C212" s="65" t="s">
        <v>138</v>
      </c>
      <c r="D212" s="35">
        <f>SUM(D213:D221)-D217</f>
        <v>1519027</v>
      </c>
      <c r="E212" s="35">
        <f>SUM(E213:E221)-E217</f>
        <v>1519027</v>
      </c>
      <c r="F212" s="35">
        <f>SUM(F213:F221)</f>
        <v>754893</v>
      </c>
      <c r="G212" s="35">
        <f>SUM(G213:G221)</f>
        <v>57405</v>
      </c>
      <c r="H212" s="35">
        <f>SUM(H213:H221)</f>
        <v>0</v>
      </c>
      <c r="I212" s="35">
        <f>SUM(I213:I221)-I219-I217</f>
        <v>12128474</v>
      </c>
      <c r="J212" s="35">
        <f>SUM(J213:J221)-J219</f>
        <v>0</v>
      </c>
      <c r="K212" s="35">
        <f>SUM(K213:K221)-K219</f>
        <v>0</v>
      </c>
      <c r="L212" s="35">
        <f>SUM(L213:L221)-L219</f>
        <v>0</v>
      </c>
      <c r="M212" s="35">
        <f>SUM(M213:M221)-M219-M217</f>
        <v>12128474</v>
      </c>
      <c r="N212" s="35">
        <f>SUM(N213:N221)-N219-N217</f>
        <v>11428474</v>
      </c>
      <c r="O212" s="52">
        <f t="shared" si="36"/>
        <v>13647501</v>
      </c>
      <c r="P212" s="50"/>
      <c r="Q212" s="56"/>
    </row>
    <row r="213" spans="1:17" ht="39.75" customHeight="1">
      <c r="A213" s="67" t="s">
        <v>15</v>
      </c>
      <c r="B213" s="37" t="s">
        <v>34</v>
      </c>
      <c r="C213" s="68" t="s">
        <v>347</v>
      </c>
      <c r="D213" s="36">
        <f>'[1]Місто'!E323</f>
        <v>1191527</v>
      </c>
      <c r="E213" s="36">
        <f>'[1]Місто'!F323</f>
        <v>1191527</v>
      </c>
      <c r="F213" s="36">
        <f>'[1]Місто'!G323</f>
        <v>754893</v>
      </c>
      <c r="G213" s="36">
        <f>'[1]Місто'!H323</f>
        <v>57405</v>
      </c>
      <c r="H213" s="36"/>
      <c r="I213" s="36">
        <f>J213+M213</f>
        <v>0</v>
      </c>
      <c r="J213" s="36">
        <f>'[1]Місто'!K323</f>
        <v>0</v>
      </c>
      <c r="K213" s="36">
        <f>'[1]Місто'!L323</f>
        <v>0</v>
      </c>
      <c r="L213" s="36">
        <f>'[1]Місто'!M323</f>
        <v>0</v>
      </c>
      <c r="M213" s="36">
        <f>'[1]Місто'!N323</f>
        <v>0</v>
      </c>
      <c r="N213" s="36">
        <f>'[1]Місто'!O323</f>
        <v>0</v>
      </c>
      <c r="O213" s="52">
        <f t="shared" si="36"/>
        <v>1191527</v>
      </c>
      <c r="P213" s="50"/>
      <c r="Q213" s="56"/>
    </row>
    <row r="214" spans="1:17" ht="25.5" hidden="1">
      <c r="A214" s="67" t="s">
        <v>607</v>
      </c>
      <c r="B214" s="67">
        <v>150101</v>
      </c>
      <c r="C214" s="62" t="s">
        <v>188</v>
      </c>
      <c r="D214" s="36"/>
      <c r="E214" s="36"/>
      <c r="F214" s="36"/>
      <c r="G214" s="36"/>
      <c r="H214" s="36"/>
      <c r="I214" s="36">
        <f>J214+M214</f>
        <v>0</v>
      </c>
      <c r="J214" s="36"/>
      <c r="K214" s="36"/>
      <c r="L214" s="36"/>
      <c r="M214" s="36">
        <f>N214</f>
        <v>0</v>
      </c>
      <c r="N214" s="36">
        <f>'[1]Місто'!$O$325</f>
        <v>0</v>
      </c>
      <c r="O214" s="52">
        <f t="shared" si="36"/>
        <v>0</v>
      </c>
      <c r="P214" s="50"/>
      <c r="Q214" s="56"/>
    </row>
    <row r="215" spans="1:17" ht="27.75" customHeight="1" hidden="1">
      <c r="A215" s="67" t="s">
        <v>606</v>
      </c>
      <c r="B215" s="67" t="s">
        <v>97</v>
      </c>
      <c r="C215" s="66" t="s">
        <v>277</v>
      </c>
      <c r="D215" s="36"/>
      <c r="E215" s="36"/>
      <c r="F215" s="36"/>
      <c r="G215" s="36"/>
      <c r="H215" s="36"/>
      <c r="I215" s="36">
        <f>J215+M215</f>
        <v>0</v>
      </c>
      <c r="J215" s="36"/>
      <c r="K215" s="36"/>
      <c r="L215" s="36"/>
      <c r="M215" s="36">
        <f>N215</f>
        <v>0</v>
      </c>
      <c r="N215" s="36">
        <f>'[1]Місто'!$O$327</f>
        <v>0</v>
      </c>
      <c r="O215" s="52">
        <f t="shared" si="36"/>
        <v>0</v>
      </c>
      <c r="P215" s="50"/>
      <c r="Q215" s="56"/>
    </row>
    <row r="216" spans="1:17" ht="25.5">
      <c r="A216" s="67" t="s">
        <v>604</v>
      </c>
      <c r="B216" s="67" t="s">
        <v>603</v>
      </c>
      <c r="C216" s="68" t="s">
        <v>605</v>
      </c>
      <c r="D216" s="36">
        <f>'[1]Місто'!E329</f>
        <v>60000</v>
      </c>
      <c r="E216" s="36">
        <f>'[1]Місто'!F329</f>
        <v>60000</v>
      </c>
      <c r="F216" s="36"/>
      <c r="G216" s="36"/>
      <c r="H216" s="36"/>
      <c r="I216" s="36"/>
      <c r="J216" s="36"/>
      <c r="K216" s="36"/>
      <c r="L216" s="36"/>
      <c r="M216" s="36"/>
      <c r="N216" s="36"/>
      <c r="O216" s="52">
        <f t="shared" si="36"/>
        <v>60000</v>
      </c>
      <c r="P216" s="50"/>
      <c r="Q216" s="56"/>
    </row>
    <row r="217" spans="1:17" ht="12.75">
      <c r="A217" s="167" t="s">
        <v>648</v>
      </c>
      <c r="B217" s="167" t="s">
        <v>622</v>
      </c>
      <c r="C217" s="169" t="s">
        <v>623</v>
      </c>
      <c r="D217" s="165">
        <f>D218</f>
        <v>267500</v>
      </c>
      <c r="E217" s="165">
        <f>E218</f>
        <v>267500</v>
      </c>
      <c r="F217" s="165"/>
      <c r="G217" s="165"/>
      <c r="H217" s="165"/>
      <c r="I217" s="165">
        <f>I218</f>
        <v>12128474</v>
      </c>
      <c r="J217" s="165"/>
      <c r="K217" s="165"/>
      <c r="L217" s="165"/>
      <c r="M217" s="165">
        <f>M218</f>
        <v>12128474</v>
      </c>
      <c r="N217" s="165">
        <f>N218</f>
        <v>11428474</v>
      </c>
      <c r="O217" s="166">
        <f>O218</f>
        <v>12395974</v>
      </c>
      <c r="P217" s="50"/>
      <c r="Q217" s="56"/>
    </row>
    <row r="218" spans="1:17" ht="12.75">
      <c r="A218" s="67" t="s">
        <v>673</v>
      </c>
      <c r="B218" s="67" t="s">
        <v>622</v>
      </c>
      <c r="C218" s="133" t="s">
        <v>674</v>
      </c>
      <c r="D218" s="36">
        <f>'[1]Місто'!E330</f>
        <v>267500</v>
      </c>
      <c r="E218" s="36">
        <f>'[1]Місто'!F330</f>
        <v>267500</v>
      </c>
      <c r="F218" s="36">
        <f>'[1]Місто'!G330</f>
        <v>0</v>
      </c>
      <c r="G218" s="36">
        <f>'[1]Місто'!H330</f>
        <v>0</v>
      </c>
      <c r="H218" s="36">
        <f>'[1]Місто'!$I$330</f>
        <v>0</v>
      </c>
      <c r="I218" s="36">
        <f>J218+M218</f>
        <v>12128474</v>
      </c>
      <c r="J218" s="36">
        <f>'[1]Місто'!K330</f>
        <v>0</v>
      </c>
      <c r="K218" s="36">
        <f>'[1]Місто'!L330</f>
        <v>0</v>
      </c>
      <c r="L218" s="36">
        <f>'[1]Місто'!M330</f>
        <v>0</v>
      </c>
      <c r="M218" s="36">
        <f>'[1]Місто'!N330</f>
        <v>12128474</v>
      </c>
      <c r="N218" s="36">
        <f>'[1]Місто'!O330</f>
        <v>11428474</v>
      </c>
      <c r="O218" s="52">
        <f t="shared" si="36"/>
        <v>12395974</v>
      </c>
      <c r="P218" s="50"/>
      <c r="Q218" s="56"/>
    </row>
    <row r="219" spans="1:17" ht="63.75" hidden="1">
      <c r="A219" s="129" t="s">
        <v>558</v>
      </c>
      <c r="B219" s="143" t="s">
        <v>54</v>
      </c>
      <c r="C219" s="144" t="s">
        <v>494</v>
      </c>
      <c r="D219" s="36"/>
      <c r="E219" s="36"/>
      <c r="F219" s="36"/>
      <c r="G219" s="36"/>
      <c r="H219" s="36"/>
      <c r="I219" s="36">
        <f>J219+M219</f>
        <v>0</v>
      </c>
      <c r="J219" s="36">
        <f>J220</f>
        <v>0</v>
      </c>
      <c r="K219" s="36">
        <f>K220</f>
        <v>0</v>
      </c>
      <c r="L219" s="36">
        <f>L220</f>
        <v>0</v>
      </c>
      <c r="M219" s="36">
        <f>M220</f>
        <v>0</v>
      </c>
      <c r="N219" s="36">
        <f>N220</f>
        <v>0</v>
      </c>
      <c r="O219" s="52">
        <f t="shared" si="36"/>
        <v>0</v>
      </c>
      <c r="P219" s="50"/>
      <c r="Q219" s="56"/>
    </row>
    <row r="220" spans="1:17" ht="27" customHeight="1" hidden="1">
      <c r="A220" s="9" t="s">
        <v>559</v>
      </c>
      <c r="B220" s="9" t="s">
        <v>54</v>
      </c>
      <c r="C220" s="66" t="s">
        <v>189</v>
      </c>
      <c r="D220" s="36"/>
      <c r="E220" s="36"/>
      <c r="F220" s="36"/>
      <c r="G220" s="36"/>
      <c r="H220" s="36"/>
      <c r="I220" s="36">
        <f>J220+M220</f>
        <v>0</v>
      </c>
      <c r="J220" s="36">
        <f>'[1]Місто'!K331</f>
        <v>0</v>
      </c>
      <c r="K220" s="36">
        <f>'[1]Місто'!L331</f>
        <v>0</v>
      </c>
      <c r="L220" s="36">
        <f>'[1]Місто'!M331</f>
        <v>0</v>
      </c>
      <c r="M220" s="36">
        <f>'[1]Місто'!N331</f>
        <v>0</v>
      </c>
      <c r="N220" s="36">
        <f>'[1]Місто'!O331</f>
        <v>0</v>
      </c>
      <c r="O220" s="52">
        <f t="shared" si="36"/>
        <v>0</v>
      </c>
      <c r="P220" s="50"/>
      <c r="Q220" s="56"/>
    </row>
    <row r="221" spans="1:17" ht="69" customHeight="1" hidden="1">
      <c r="A221" s="67" t="s">
        <v>533</v>
      </c>
      <c r="B221" s="67" t="s">
        <v>55</v>
      </c>
      <c r="C221" s="133" t="s">
        <v>497</v>
      </c>
      <c r="D221" s="36">
        <f>'[1]Місто'!$E$333</f>
        <v>0</v>
      </c>
      <c r="E221" s="36">
        <f>'[1]Місто'!$E$333</f>
        <v>0</v>
      </c>
      <c r="F221" s="36"/>
      <c r="G221" s="36"/>
      <c r="H221" s="36"/>
      <c r="I221" s="36"/>
      <c r="J221" s="36"/>
      <c r="K221" s="36"/>
      <c r="L221" s="36"/>
      <c r="M221" s="36"/>
      <c r="N221" s="36"/>
      <c r="O221" s="52">
        <f t="shared" si="36"/>
        <v>0</v>
      </c>
      <c r="P221" s="50"/>
      <c r="Q221" s="56"/>
    </row>
    <row r="222" spans="1:17" ht="39" customHeight="1">
      <c r="A222" s="83" t="s">
        <v>291</v>
      </c>
      <c r="B222" s="83" t="s">
        <v>176</v>
      </c>
      <c r="C222" s="87" t="s">
        <v>142</v>
      </c>
      <c r="D222" s="48">
        <f>D223</f>
        <v>36429267</v>
      </c>
      <c r="E222" s="48">
        <f>E223</f>
        <v>36429267</v>
      </c>
      <c r="F222" s="48">
        <f aca="true" t="shared" si="45" ref="F222:N222">F223</f>
        <v>822242</v>
      </c>
      <c r="G222" s="48">
        <f t="shared" si="45"/>
        <v>23616</v>
      </c>
      <c r="H222" s="48"/>
      <c r="I222" s="48">
        <f t="shared" si="45"/>
        <v>36900883</v>
      </c>
      <c r="J222" s="48">
        <f t="shared" si="45"/>
        <v>0</v>
      </c>
      <c r="K222" s="48">
        <f t="shared" si="45"/>
        <v>0</v>
      </c>
      <c r="L222" s="48">
        <f t="shared" si="45"/>
        <v>0</v>
      </c>
      <c r="M222" s="48">
        <f>M223</f>
        <v>36900883</v>
      </c>
      <c r="N222" s="48">
        <f t="shared" si="45"/>
        <v>36900883</v>
      </c>
      <c r="O222" s="49">
        <f aca="true" t="shared" si="46" ref="O222:O239">D222+I222</f>
        <v>73330150</v>
      </c>
      <c r="P222" s="50">
        <f>O222-'[1]Місто'!$P$335</f>
        <v>0</v>
      </c>
      <c r="Q222" s="56"/>
    </row>
    <row r="223" spans="1:17" ht="36.75" customHeight="1">
      <c r="A223" s="67" t="s">
        <v>292</v>
      </c>
      <c r="B223" s="37"/>
      <c r="C223" s="68" t="s">
        <v>142</v>
      </c>
      <c r="D223" s="36">
        <f>SUM(D224:D237)-D229-D236-D232</f>
        <v>36429267</v>
      </c>
      <c r="E223" s="36">
        <f>SUM(E224:E237)-E229-E236-E232</f>
        <v>36429267</v>
      </c>
      <c r="F223" s="36">
        <f>SUM(F224:F237)-F229-F236</f>
        <v>822242</v>
      </c>
      <c r="G223" s="36">
        <f>SUM(G224:G237)-G229-G236</f>
        <v>23616</v>
      </c>
      <c r="H223" s="36"/>
      <c r="I223" s="36">
        <f>I227+I229+I234+I236+I226+I224</f>
        <v>36900883</v>
      </c>
      <c r="J223" s="36">
        <f>SUM(J224:J237)-J229-J236</f>
        <v>0</v>
      </c>
      <c r="K223" s="36">
        <f>SUM(K224:K237)-K229-K236</f>
        <v>0</v>
      </c>
      <c r="L223" s="36">
        <f>SUM(L224:L237)-L229-L236</f>
        <v>0</v>
      </c>
      <c r="M223" s="36">
        <f>M227+M229+M234+M236+M226+M224</f>
        <v>36900883</v>
      </c>
      <c r="N223" s="36">
        <f>N227+N229+N234+N236+N226+N224</f>
        <v>36900883</v>
      </c>
      <c r="O223" s="36">
        <f t="shared" si="46"/>
        <v>73330150</v>
      </c>
      <c r="P223" s="50"/>
      <c r="Q223" s="56"/>
    </row>
    <row r="224" spans="1:17" ht="36.75" customHeight="1">
      <c r="A224" s="67" t="s">
        <v>16</v>
      </c>
      <c r="B224" s="37" t="s">
        <v>34</v>
      </c>
      <c r="C224" s="68" t="s">
        <v>344</v>
      </c>
      <c r="D224" s="36">
        <f>'[1]Місто'!E337</f>
        <v>1229267</v>
      </c>
      <c r="E224" s="36">
        <f>'[1]Місто'!F337</f>
        <v>1229267</v>
      </c>
      <c r="F224" s="36">
        <f>'[1]Місто'!G337</f>
        <v>822242</v>
      </c>
      <c r="G224" s="36">
        <f>'[1]Місто'!H337</f>
        <v>23616</v>
      </c>
      <c r="H224" s="36"/>
      <c r="I224" s="36">
        <f aca="true" t="shared" si="47" ref="I224:I234">J224+M224</f>
        <v>6986</v>
      </c>
      <c r="J224" s="36">
        <f>'[1]Місто'!K337</f>
        <v>0</v>
      </c>
      <c r="K224" s="36">
        <f>'[1]Місто'!L337</f>
        <v>0</v>
      </c>
      <c r="L224" s="36">
        <f>'[1]Місто'!M337</f>
        <v>0</v>
      </c>
      <c r="M224" s="36">
        <f>'[1]Місто'!N337</f>
        <v>6986</v>
      </c>
      <c r="N224" s="36">
        <f>'[1]Місто'!O337</f>
        <v>6986</v>
      </c>
      <c r="O224" s="36">
        <f t="shared" si="46"/>
        <v>1236253</v>
      </c>
      <c r="P224" s="50"/>
      <c r="Q224" s="56"/>
    </row>
    <row r="225" spans="1:17" ht="12.75" hidden="1">
      <c r="A225" s="67" t="s">
        <v>595</v>
      </c>
      <c r="B225" s="67" t="s">
        <v>128</v>
      </c>
      <c r="C225" s="62" t="s">
        <v>130</v>
      </c>
      <c r="D225" s="36">
        <f>'[1]Місто'!E339</f>
        <v>0</v>
      </c>
      <c r="E225" s="36">
        <f>'[1]Місто'!F339</f>
        <v>0</v>
      </c>
      <c r="F225" s="36"/>
      <c r="G225" s="36"/>
      <c r="H225" s="36"/>
      <c r="I225" s="36"/>
      <c r="J225" s="36"/>
      <c r="K225" s="36"/>
      <c r="L225" s="36"/>
      <c r="M225" s="36"/>
      <c r="N225" s="36"/>
      <c r="O225" s="36">
        <f t="shared" si="46"/>
        <v>0</v>
      </c>
      <c r="P225" s="50"/>
      <c r="Q225" s="56"/>
    </row>
    <row r="226" spans="1:17" ht="23.25" customHeight="1">
      <c r="A226" s="67" t="s">
        <v>411</v>
      </c>
      <c r="B226" s="67" t="s">
        <v>108</v>
      </c>
      <c r="C226" s="68" t="s">
        <v>293</v>
      </c>
      <c r="D226" s="36">
        <f>'[1]Місто'!E341</f>
        <v>2700000</v>
      </c>
      <c r="E226" s="36">
        <f>'[1]Місто'!F341</f>
        <v>2700000</v>
      </c>
      <c r="F226" s="36"/>
      <c r="G226" s="36"/>
      <c r="H226" s="36"/>
      <c r="I226" s="36">
        <f t="shared" si="47"/>
        <v>143525</v>
      </c>
      <c r="J226" s="36"/>
      <c r="K226" s="36"/>
      <c r="L226" s="36"/>
      <c r="M226" s="36">
        <f>'[1]Місто'!N341</f>
        <v>143525</v>
      </c>
      <c r="N226" s="36">
        <f>'[1]Місто'!O341</f>
        <v>143525</v>
      </c>
      <c r="O226" s="36">
        <f t="shared" si="46"/>
        <v>2843525</v>
      </c>
      <c r="P226" s="50"/>
      <c r="Q226" s="56"/>
    </row>
    <row r="227" spans="1:17" ht="29.25" customHeight="1">
      <c r="A227" s="67" t="s">
        <v>545</v>
      </c>
      <c r="B227" s="67">
        <v>150101</v>
      </c>
      <c r="C227" s="62" t="s">
        <v>188</v>
      </c>
      <c r="D227" s="36"/>
      <c r="E227" s="36"/>
      <c r="F227" s="36"/>
      <c r="G227" s="36"/>
      <c r="H227" s="36"/>
      <c r="I227" s="69">
        <f t="shared" si="47"/>
        <v>2389597</v>
      </c>
      <c r="J227" s="36"/>
      <c r="K227" s="36"/>
      <c r="L227" s="36"/>
      <c r="M227" s="36">
        <f>'[1]Місто'!$N$343</f>
        <v>2389597</v>
      </c>
      <c r="N227" s="36">
        <f>'[1]Місто'!$O$343</f>
        <v>2389597</v>
      </c>
      <c r="O227" s="36">
        <f t="shared" si="46"/>
        <v>2389597</v>
      </c>
      <c r="P227" s="50"/>
      <c r="Q227" s="56"/>
    </row>
    <row r="228" spans="1:17" ht="27.75" customHeight="1">
      <c r="A228" s="67" t="s">
        <v>557</v>
      </c>
      <c r="B228" s="37" t="s">
        <v>121</v>
      </c>
      <c r="C228" s="34" t="s">
        <v>125</v>
      </c>
      <c r="D228" s="36">
        <f>'[1]Місто'!E348</f>
        <v>30000000</v>
      </c>
      <c r="E228" s="36">
        <f>'[1]Місто'!F348</f>
        <v>30000000</v>
      </c>
      <c r="F228" s="36"/>
      <c r="G228" s="36"/>
      <c r="H228" s="36"/>
      <c r="I228" s="36">
        <f>J228+M228</f>
        <v>0</v>
      </c>
      <c r="J228" s="36"/>
      <c r="K228" s="36"/>
      <c r="L228" s="36"/>
      <c r="M228" s="36"/>
      <c r="N228" s="36"/>
      <c r="O228" s="36">
        <f>D228+I228</f>
        <v>30000000</v>
      </c>
      <c r="P228" s="50"/>
      <c r="Q228" s="56"/>
    </row>
    <row r="229" spans="1:17" ht="25.5" customHeight="1">
      <c r="A229" s="129" t="s">
        <v>294</v>
      </c>
      <c r="B229" s="129" t="s">
        <v>376</v>
      </c>
      <c r="C229" s="134" t="s">
        <v>479</v>
      </c>
      <c r="D229" s="135">
        <f>D230+D231</f>
        <v>2500000</v>
      </c>
      <c r="E229" s="135">
        <f>E230+E231</f>
        <v>2500000</v>
      </c>
      <c r="F229" s="135">
        <f>F230+F231</f>
        <v>0</v>
      </c>
      <c r="G229" s="135">
        <f>G230+G231</f>
        <v>0</v>
      </c>
      <c r="H229" s="135"/>
      <c r="I229" s="135">
        <f aca="true" t="shared" si="48" ref="I229:N229">I230+I231</f>
        <v>8536295</v>
      </c>
      <c r="J229" s="135">
        <f t="shared" si="48"/>
        <v>0</v>
      </c>
      <c r="K229" s="135">
        <f t="shared" si="48"/>
        <v>0</v>
      </c>
      <c r="L229" s="135">
        <f t="shared" si="48"/>
        <v>0</v>
      </c>
      <c r="M229" s="135">
        <f t="shared" si="48"/>
        <v>8536295</v>
      </c>
      <c r="N229" s="135">
        <f t="shared" si="48"/>
        <v>8536295</v>
      </c>
      <c r="O229" s="135">
        <f>D229+I229</f>
        <v>11036295</v>
      </c>
      <c r="P229" s="50"/>
      <c r="Q229" s="56"/>
    </row>
    <row r="230" spans="1:17" ht="27.75" customHeight="1" hidden="1">
      <c r="A230" s="67" t="s">
        <v>451</v>
      </c>
      <c r="B230" s="67" t="s">
        <v>376</v>
      </c>
      <c r="C230" s="68" t="s">
        <v>296</v>
      </c>
      <c r="D230" s="36"/>
      <c r="E230" s="36"/>
      <c r="F230" s="36"/>
      <c r="G230" s="36"/>
      <c r="H230" s="36"/>
      <c r="I230" s="36">
        <f t="shared" si="47"/>
        <v>0</v>
      </c>
      <c r="J230" s="36">
        <f>'[1]Місто'!K347</f>
        <v>0</v>
      </c>
      <c r="K230" s="36">
        <f>'[1]Місто'!L347</f>
        <v>0</v>
      </c>
      <c r="L230" s="36">
        <f>'[1]Місто'!M347</f>
        <v>0</v>
      </c>
      <c r="M230" s="36"/>
      <c r="N230" s="36"/>
      <c r="O230" s="36">
        <f t="shared" si="46"/>
        <v>0</v>
      </c>
      <c r="P230" s="50"/>
      <c r="Q230" s="56"/>
    </row>
    <row r="231" spans="1:17" ht="27.75" customHeight="1">
      <c r="A231" s="67" t="s">
        <v>546</v>
      </c>
      <c r="B231" s="67" t="s">
        <v>376</v>
      </c>
      <c r="C231" s="68" t="s">
        <v>547</v>
      </c>
      <c r="D231" s="36">
        <f>'[1]Місто'!E347</f>
        <v>2500000</v>
      </c>
      <c r="E231" s="36">
        <f>'[1]Місто'!F347</f>
        <v>2500000</v>
      </c>
      <c r="F231" s="36"/>
      <c r="G231" s="36"/>
      <c r="H231" s="36"/>
      <c r="I231" s="69">
        <f t="shared" si="47"/>
        <v>8536295</v>
      </c>
      <c r="J231" s="36"/>
      <c r="K231" s="36"/>
      <c r="L231" s="36"/>
      <c r="M231" s="36">
        <f>'[1]Місто'!$N$347</f>
        <v>8536295</v>
      </c>
      <c r="N231" s="36">
        <f>'[1]Місто'!$O$347</f>
        <v>8536295</v>
      </c>
      <c r="O231" s="36">
        <f t="shared" si="46"/>
        <v>11036295</v>
      </c>
      <c r="P231" s="50"/>
      <c r="Q231" s="56"/>
    </row>
    <row r="232" spans="1:17" ht="27.75" customHeight="1" hidden="1">
      <c r="A232" s="143" t="s">
        <v>586</v>
      </c>
      <c r="B232" s="143" t="s">
        <v>578</v>
      </c>
      <c r="C232" s="156" t="s">
        <v>587</v>
      </c>
      <c r="D232" s="135">
        <f>D233</f>
        <v>0</v>
      </c>
      <c r="E232" s="135">
        <f>E233</f>
        <v>0</v>
      </c>
      <c r="F232" s="135"/>
      <c r="G232" s="135"/>
      <c r="H232" s="135"/>
      <c r="I232" s="135"/>
      <c r="J232" s="135"/>
      <c r="K232" s="135"/>
      <c r="L232" s="135"/>
      <c r="M232" s="135"/>
      <c r="N232" s="135"/>
      <c r="O232" s="135">
        <f t="shared" si="46"/>
        <v>0</v>
      </c>
      <c r="P232" s="50"/>
      <c r="Q232" s="56"/>
    </row>
    <row r="233" spans="1:17" ht="25.5" customHeight="1" hidden="1">
      <c r="A233" s="78" t="s">
        <v>588</v>
      </c>
      <c r="B233" s="78" t="s">
        <v>578</v>
      </c>
      <c r="C233" s="127" t="s">
        <v>589</v>
      </c>
      <c r="D233" s="69">
        <f>'[1]Місто'!$E$346</f>
        <v>0</v>
      </c>
      <c r="E233" s="69">
        <f>'[1]Місто'!$E$346</f>
        <v>0</v>
      </c>
      <c r="F233" s="69"/>
      <c r="G233" s="69"/>
      <c r="H233" s="69"/>
      <c r="I233" s="69"/>
      <c r="J233" s="69"/>
      <c r="K233" s="69"/>
      <c r="L233" s="69"/>
      <c r="M233" s="69"/>
      <c r="N233" s="69"/>
      <c r="O233" s="36">
        <f>D233+I233</f>
        <v>0</v>
      </c>
      <c r="P233" s="50"/>
      <c r="Q233" s="56"/>
    </row>
    <row r="234" spans="1:17" ht="29.25" customHeight="1">
      <c r="A234" s="67" t="s">
        <v>649</v>
      </c>
      <c r="B234" s="37" t="s">
        <v>97</v>
      </c>
      <c r="C234" s="62" t="s">
        <v>277</v>
      </c>
      <c r="D234" s="36">
        <f>'[1]Місто'!E350</f>
        <v>0</v>
      </c>
      <c r="E234" s="36">
        <f>'[1]Місто'!F350</f>
        <v>0</v>
      </c>
      <c r="F234" s="36">
        <f>'[1]Місто'!G350</f>
        <v>0</v>
      </c>
      <c r="G234" s="36">
        <f>'[1]Місто'!H350</f>
        <v>0</v>
      </c>
      <c r="H234" s="36"/>
      <c r="I234" s="36">
        <f t="shared" si="47"/>
        <v>25824480</v>
      </c>
      <c r="J234" s="36">
        <f>'[1]Місто'!K350</f>
        <v>0</v>
      </c>
      <c r="K234" s="36">
        <f>'[1]Місто'!L350</f>
        <v>0</v>
      </c>
      <c r="L234" s="36">
        <f>'[1]Місто'!M350</f>
        <v>0</v>
      </c>
      <c r="M234" s="36">
        <f>'[1]Місто'!N350</f>
        <v>25824480</v>
      </c>
      <c r="N234" s="36">
        <f>'[1]Місто'!O350</f>
        <v>25824480</v>
      </c>
      <c r="O234" s="36">
        <f t="shared" si="46"/>
        <v>25824480</v>
      </c>
      <c r="P234" s="50"/>
      <c r="Q234" s="56"/>
    </row>
    <row r="235" spans="1:17" ht="27" customHeight="1" hidden="1">
      <c r="A235" s="67" t="s">
        <v>295</v>
      </c>
      <c r="B235" s="67" t="s">
        <v>55</v>
      </c>
      <c r="C235" s="62" t="s">
        <v>296</v>
      </c>
      <c r="D235" s="36"/>
      <c r="E235" s="36"/>
      <c r="F235" s="36"/>
      <c r="G235" s="36"/>
      <c r="H235" s="36"/>
      <c r="I235" s="36"/>
      <c r="J235" s="36"/>
      <c r="K235" s="36"/>
      <c r="L235" s="36"/>
      <c r="M235" s="36"/>
      <c r="N235" s="36"/>
      <c r="O235" s="36">
        <f t="shared" si="46"/>
        <v>0</v>
      </c>
      <c r="P235" s="50"/>
      <c r="Q235" s="56"/>
    </row>
    <row r="236" spans="1:17" ht="12.75" hidden="1">
      <c r="A236" s="137" t="s">
        <v>509</v>
      </c>
      <c r="B236" s="137" t="s">
        <v>55</v>
      </c>
      <c r="C236" s="145" t="s">
        <v>477</v>
      </c>
      <c r="D236" s="36">
        <f>D237+D238+D239</f>
        <v>0</v>
      </c>
      <c r="E236" s="36">
        <f>E237+E238+E239</f>
        <v>0</v>
      </c>
      <c r="F236" s="36">
        <f aca="true" t="shared" si="49" ref="F236:O236">F237+F238+F239</f>
        <v>0</v>
      </c>
      <c r="G236" s="36">
        <f t="shared" si="49"/>
        <v>0</v>
      </c>
      <c r="H236" s="36"/>
      <c r="I236" s="36">
        <f t="shared" si="49"/>
        <v>0</v>
      </c>
      <c r="J236" s="36">
        <f t="shared" si="49"/>
        <v>0</v>
      </c>
      <c r="K236" s="36">
        <f t="shared" si="49"/>
        <v>0</v>
      </c>
      <c r="L236" s="36">
        <f t="shared" si="49"/>
        <v>0</v>
      </c>
      <c r="M236" s="36">
        <f t="shared" si="49"/>
        <v>0</v>
      </c>
      <c r="N236" s="36">
        <f t="shared" si="49"/>
        <v>0</v>
      </c>
      <c r="O236" s="36">
        <f t="shared" si="49"/>
        <v>0</v>
      </c>
      <c r="P236" s="50"/>
      <c r="Q236" s="56"/>
    </row>
    <row r="237" spans="1:17" ht="63.75" hidden="1">
      <c r="A237" s="9" t="s">
        <v>508</v>
      </c>
      <c r="B237" s="9" t="s">
        <v>55</v>
      </c>
      <c r="C237" s="133" t="s">
        <v>497</v>
      </c>
      <c r="D237" s="36">
        <f>'[1]Місто'!E353+'[1]Місто'!E354+'[1]Місто'!E356</f>
        <v>0</v>
      </c>
      <c r="E237" s="36">
        <f>'[1]Місто'!F353+'[1]Місто'!F354+'[1]Місто'!F356</f>
        <v>0</v>
      </c>
      <c r="F237" s="36">
        <f>'[1]Місто'!G353+'[1]Місто'!G354+'[1]Місто'!G356</f>
        <v>0</v>
      </c>
      <c r="G237" s="36">
        <f>'[1]Місто'!H353+'[1]Місто'!H354+'[1]Місто'!H356</f>
        <v>0</v>
      </c>
      <c r="H237" s="36"/>
      <c r="I237" s="69">
        <f>J237+M237</f>
        <v>0</v>
      </c>
      <c r="J237" s="36">
        <f>'[1]Місто'!K353+'[1]Місто'!K354+'[1]Місто'!K356</f>
        <v>0</v>
      </c>
      <c r="K237" s="36">
        <f>'[1]Місто'!L353+'[1]Місто'!L354+'[1]Місто'!L356</f>
        <v>0</v>
      </c>
      <c r="L237" s="36">
        <f>'[1]Місто'!M353+'[1]Місто'!M354+'[1]Місто'!M356</f>
        <v>0</v>
      </c>
      <c r="M237" s="36">
        <f>N237</f>
        <v>0</v>
      </c>
      <c r="N237" s="36"/>
      <c r="O237" s="36">
        <f t="shared" si="46"/>
        <v>0</v>
      </c>
      <c r="P237" s="50"/>
      <c r="Q237" s="56"/>
    </row>
    <row r="238" spans="1:17" ht="12.75" hidden="1">
      <c r="A238" s="9"/>
      <c r="B238" s="9"/>
      <c r="C238" s="133"/>
      <c r="D238" s="36"/>
      <c r="E238" s="36"/>
      <c r="F238" s="36"/>
      <c r="G238" s="36"/>
      <c r="H238" s="36"/>
      <c r="I238" s="69">
        <f>J238+M238</f>
        <v>0</v>
      </c>
      <c r="J238" s="36"/>
      <c r="K238" s="36"/>
      <c r="L238" s="36"/>
      <c r="M238" s="36"/>
      <c r="N238" s="36"/>
      <c r="O238" s="36">
        <f t="shared" si="46"/>
        <v>0</v>
      </c>
      <c r="P238" s="50"/>
      <c r="Q238" s="56"/>
    </row>
    <row r="239" spans="1:17" ht="51" hidden="1">
      <c r="A239" s="9" t="s">
        <v>569</v>
      </c>
      <c r="B239" s="9" t="s">
        <v>55</v>
      </c>
      <c r="C239" s="66" t="s">
        <v>364</v>
      </c>
      <c r="D239" s="36"/>
      <c r="E239" s="36"/>
      <c r="F239" s="36"/>
      <c r="G239" s="36"/>
      <c r="H239" s="36"/>
      <c r="I239" s="69">
        <f>J239+M239</f>
        <v>0</v>
      </c>
      <c r="J239" s="36"/>
      <c r="K239" s="36"/>
      <c r="L239" s="36"/>
      <c r="M239" s="36">
        <f>N239</f>
        <v>0</v>
      </c>
      <c r="N239" s="36">
        <f>'[1]Місто'!$O$355</f>
        <v>0</v>
      </c>
      <c r="O239" s="36">
        <f t="shared" si="46"/>
        <v>0</v>
      </c>
      <c r="P239" s="50"/>
      <c r="Q239" s="56"/>
    </row>
    <row r="240" spans="1:17" ht="51">
      <c r="A240" s="83" t="s">
        <v>297</v>
      </c>
      <c r="B240" s="83" t="s">
        <v>171</v>
      </c>
      <c r="C240" s="82" t="s">
        <v>139</v>
      </c>
      <c r="D240" s="48">
        <f>D241</f>
        <v>9671210</v>
      </c>
      <c r="E240" s="48">
        <f>E241</f>
        <v>9671210</v>
      </c>
      <c r="F240" s="48">
        <f aca="true" t="shared" si="50" ref="F240:N240">F241</f>
        <v>5612205</v>
      </c>
      <c r="G240" s="48">
        <f t="shared" si="50"/>
        <v>172655</v>
      </c>
      <c r="H240" s="48"/>
      <c r="I240" s="48">
        <f t="shared" si="50"/>
        <v>1720687</v>
      </c>
      <c r="J240" s="48">
        <f t="shared" si="50"/>
        <v>140922</v>
      </c>
      <c r="K240" s="48">
        <f t="shared" si="50"/>
        <v>53907</v>
      </c>
      <c r="L240" s="48">
        <f t="shared" si="50"/>
        <v>39</v>
      </c>
      <c r="M240" s="48">
        <f t="shared" si="50"/>
        <v>1579765</v>
      </c>
      <c r="N240" s="48">
        <f t="shared" si="50"/>
        <v>1531097</v>
      </c>
      <c r="O240" s="49">
        <f aca="true" t="shared" si="51" ref="O240:O259">D240+I240</f>
        <v>11391897</v>
      </c>
      <c r="P240" s="50">
        <f>O240-'[1]Місто'!$P$357</f>
        <v>0</v>
      </c>
      <c r="Q240" s="56"/>
    </row>
    <row r="241" spans="1:17" ht="51">
      <c r="A241" s="78" t="s">
        <v>298</v>
      </c>
      <c r="B241" s="40"/>
      <c r="C241" s="65" t="s">
        <v>139</v>
      </c>
      <c r="D241" s="35">
        <f>SUM(D242:D244)</f>
        <v>9671210</v>
      </c>
      <c r="E241" s="35">
        <f>SUM(E242:E244)</f>
        <v>9671210</v>
      </c>
      <c r="F241" s="35">
        <f aca="true" t="shared" si="52" ref="F241:N241">SUM(F242:F244)</f>
        <v>5612205</v>
      </c>
      <c r="G241" s="35">
        <f t="shared" si="52"/>
        <v>172655</v>
      </c>
      <c r="H241" s="35"/>
      <c r="I241" s="35">
        <f t="shared" si="52"/>
        <v>1720687</v>
      </c>
      <c r="J241" s="35">
        <f t="shared" si="52"/>
        <v>140922</v>
      </c>
      <c r="K241" s="35">
        <f t="shared" si="52"/>
        <v>53907</v>
      </c>
      <c r="L241" s="35">
        <f t="shared" si="52"/>
        <v>39</v>
      </c>
      <c r="M241" s="35">
        <f t="shared" si="52"/>
        <v>1579765</v>
      </c>
      <c r="N241" s="35">
        <f t="shared" si="52"/>
        <v>1531097</v>
      </c>
      <c r="O241" s="52">
        <f t="shared" si="51"/>
        <v>11391897</v>
      </c>
      <c r="P241" s="50"/>
      <c r="Q241" s="56"/>
    </row>
    <row r="242" spans="1:17" ht="51">
      <c r="A242" s="67" t="s">
        <v>17</v>
      </c>
      <c r="B242" s="37" t="s">
        <v>34</v>
      </c>
      <c r="C242" s="68" t="s">
        <v>345</v>
      </c>
      <c r="D242" s="36">
        <f>'[1]Місто'!E359</f>
        <v>2136016</v>
      </c>
      <c r="E242" s="36">
        <f>'[1]Місто'!F359</f>
        <v>2136016</v>
      </c>
      <c r="F242" s="36">
        <f>'[1]Місто'!G359</f>
        <v>1461695</v>
      </c>
      <c r="G242" s="36">
        <f>'[1]Місто'!H359</f>
        <v>87784</v>
      </c>
      <c r="H242" s="36"/>
      <c r="I242" s="36">
        <f aca="true" t="shared" si="53" ref="I242:I252">J242+M242</f>
        <v>0</v>
      </c>
      <c r="J242" s="36">
        <f>'[1]Місто'!K359</f>
        <v>0</v>
      </c>
      <c r="K242" s="36">
        <f>'[1]Місто'!L359</f>
        <v>0</v>
      </c>
      <c r="L242" s="36">
        <f>'[1]Місто'!M359</f>
        <v>0</v>
      </c>
      <c r="M242" s="36">
        <f>'[1]Місто'!N359</f>
        <v>0</v>
      </c>
      <c r="N242" s="36">
        <f>'[1]Місто'!O359</f>
        <v>0</v>
      </c>
      <c r="O242" s="52">
        <f t="shared" si="51"/>
        <v>2136016</v>
      </c>
      <c r="P242" s="50"/>
      <c r="Q242" s="56"/>
    </row>
    <row r="243" spans="1:17" s="51" customFormat="1" ht="38.25">
      <c r="A243" s="67" t="s">
        <v>452</v>
      </c>
      <c r="B243" s="37" t="s">
        <v>53</v>
      </c>
      <c r="C243" s="66" t="s">
        <v>29</v>
      </c>
      <c r="D243" s="36">
        <f>'[1]Місто'!E361</f>
        <v>4409547</v>
      </c>
      <c r="E243" s="36">
        <f>'[1]Місто'!F361</f>
        <v>4409547</v>
      </c>
      <c r="F243" s="36">
        <f>'[1]Місто'!G361</f>
        <v>2033615</v>
      </c>
      <c r="G243" s="36">
        <f>'[1]Місто'!H361</f>
        <v>14481</v>
      </c>
      <c r="H243" s="36"/>
      <c r="I243" s="36">
        <f>J243+M243</f>
        <v>1339177</v>
      </c>
      <c r="J243" s="36">
        <f>'[1]Місто'!K361</f>
        <v>82800</v>
      </c>
      <c r="K243" s="36">
        <f>'[1]Місто'!L361</f>
        <v>32940</v>
      </c>
      <c r="L243" s="36">
        <f>'[1]Місто'!M361</f>
        <v>0</v>
      </c>
      <c r="M243" s="36">
        <f>'[1]Місто'!N361</f>
        <v>1256377</v>
      </c>
      <c r="N243" s="36">
        <f>'[1]Місто'!O361</f>
        <v>1256377</v>
      </c>
      <c r="O243" s="52">
        <f t="shared" si="51"/>
        <v>5748724</v>
      </c>
      <c r="P243" s="50"/>
      <c r="Q243" s="50"/>
    </row>
    <row r="244" spans="1:17" ht="12.75">
      <c r="A244" s="67" t="s">
        <v>18</v>
      </c>
      <c r="B244" s="37">
        <v>210110</v>
      </c>
      <c r="C244" s="66" t="s">
        <v>299</v>
      </c>
      <c r="D244" s="36">
        <f>'[1]Місто'!E364</f>
        <v>3125647</v>
      </c>
      <c r="E244" s="36">
        <f>'[1]Місто'!F364</f>
        <v>3125647</v>
      </c>
      <c r="F244" s="36">
        <f>'[1]Місто'!G364</f>
        <v>2116895</v>
      </c>
      <c r="G244" s="36">
        <f>'[1]Місто'!H364</f>
        <v>70390</v>
      </c>
      <c r="H244" s="36"/>
      <c r="I244" s="36">
        <f t="shared" si="53"/>
        <v>381510</v>
      </c>
      <c r="J244" s="36">
        <f>'[1]Місто'!K364</f>
        <v>58122</v>
      </c>
      <c r="K244" s="36">
        <f>'[1]Місто'!L364</f>
        <v>20967</v>
      </c>
      <c r="L244" s="36">
        <f>'[1]Місто'!M364</f>
        <v>39</v>
      </c>
      <c r="M244" s="36">
        <f>'[1]Місто'!N364</f>
        <v>323388</v>
      </c>
      <c r="N244" s="36">
        <f>'[1]Місто'!O364</f>
        <v>274720</v>
      </c>
      <c r="O244" s="52">
        <f t="shared" si="51"/>
        <v>3507157</v>
      </c>
      <c r="P244" s="50"/>
      <c r="Q244" s="56"/>
    </row>
    <row r="245" spans="1:17" ht="25.5">
      <c r="A245" s="83" t="s">
        <v>300</v>
      </c>
      <c r="B245" s="83" t="s">
        <v>182</v>
      </c>
      <c r="C245" s="87" t="s">
        <v>156</v>
      </c>
      <c r="D245" s="48">
        <f>D246</f>
        <v>3002833</v>
      </c>
      <c r="E245" s="48">
        <f>E246</f>
        <v>3002833</v>
      </c>
      <c r="F245" s="48">
        <f aca="true" t="shared" si="54" ref="F245:N245">F246</f>
        <v>1932158</v>
      </c>
      <c r="G245" s="48">
        <f t="shared" si="54"/>
        <v>111614</v>
      </c>
      <c r="H245" s="48"/>
      <c r="I245" s="48">
        <f t="shared" si="54"/>
        <v>16474982</v>
      </c>
      <c r="J245" s="48">
        <f t="shared" si="54"/>
        <v>0</v>
      </c>
      <c r="K245" s="48">
        <f t="shared" si="54"/>
        <v>0</v>
      </c>
      <c r="L245" s="48">
        <f t="shared" si="54"/>
        <v>0</v>
      </c>
      <c r="M245" s="48">
        <f t="shared" si="54"/>
        <v>16474982</v>
      </c>
      <c r="N245" s="48">
        <f t="shared" si="54"/>
        <v>16474982</v>
      </c>
      <c r="O245" s="49">
        <f t="shared" si="51"/>
        <v>19477815</v>
      </c>
      <c r="P245" s="50">
        <f>O245-'[1]Місто'!$P$365</f>
        <v>0</v>
      </c>
      <c r="Q245" s="56"/>
    </row>
    <row r="246" spans="1:17" ht="25.5">
      <c r="A246" s="78" t="s">
        <v>301</v>
      </c>
      <c r="B246" s="40"/>
      <c r="C246" s="65" t="s">
        <v>156</v>
      </c>
      <c r="D246" s="35">
        <f aca="true" t="shared" si="55" ref="D246:N246">SUM(D247:D252)</f>
        <v>3002833</v>
      </c>
      <c r="E246" s="35">
        <f>SUM(E247:E252)</f>
        <v>3002833</v>
      </c>
      <c r="F246" s="35">
        <f t="shared" si="55"/>
        <v>1932158</v>
      </c>
      <c r="G246" s="35">
        <f t="shared" si="55"/>
        <v>111614</v>
      </c>
      <c r="H246" s="35"/>
      <c r="I246" s="35">
        <f t="shared" si="55"/>
        <v>16474982</v>
      </c>
      <c r="J246" s="35">
        <f t="shared" si="55"/>
        <v>0</v>
      </c>
      <c r="K246" s="35">
        <f t="shared" si="55"/>
        <v>0</v>
      </c>
      <c r="L246" s="35">
        <f t="shared" si="55"/>
        <v>0</v>
      </c>
      <c r="M246" s="35">
        <f t="shared" si="55"/>
        <v>16474982</v>
      </c>
      <c r="N246" s="35">
        <f t="shared" si="55"/>
        <v>16474982</v>
      </c>
      <c r="O246" s="52">
        <f t="shared" si="51"/>
        <v>19477815</v>
      </c>
      <c r="P246" s="50"/>
      <c r="Q246" s="56"/>
    </row>
    <row r="247" spans="1:17" ht="27.75" customHeight="1">
      <c r="A247" s="67" t="s">
        <v>19</v>
      </c>
      <c r="B247" s="37" t="s">
        <v>34</v>
      </c>
      <c r="C247" s="68" t="s">
        <v>346</v>
      </c>
      <c r="D247" s="36">
        <f>'[1]Місто'!E367</f>
        <v>3002833</v>
      </c>
      <c r="E247" s="36">
        <f>'[1]Місто'!F367</f>
        <v>3002833</v>
      </c>
      <c r="F247" s="36">
        <f>'[1]Місто'!G367</f>
        <v>1932158</v>
      </c>
      <c r="G247" s="36">
        <f>'[1]Місто'!H367</f>
        <v>111614</v>
      </c>
      <c r="H247" s="36"/>
      <c r="I247" s="36">
        <f t="shared" si="53"/>
        <v>158701</v>
      </c>
      <c r="J247" s="36">
        <f>'[1]Місто'!K367</f>
        <v>0</v>
      </c>
      <c r="K247" s="36">
        <f>'[1]Місто'!L367</f>
        <v>0</v>
      </c>
      <c r="L247" s="36">
        <f>'[1]Місто'!M367</f>
        <v>0</v>
      </c>
      <c r="M247" s="36">
        <f>'[1]Місто'!N367</f>
        <v>158701</v>
      </c>
      <c r="N247" s="36">
        <f>'[1]Місто'!O367</f>
        <v>158701</v>
      </c>
      <c r="O247" s="52">
        <f t="shared" si="51"/>
        <v>3161534</v>
      </c>
      <c r="P247" s="50"/>
      <c r="Q247" s="56"/>
    </row>
    <row r="248" spans="1:17" ht="178.5" hidden="1">
      <c r="A248" s="67" t="s">
        <v>357</v>
      </c>
      <c r="B248" s="67" t="s">
        <v>355</v>
      </c>
      <c r="C248" s="68" t="s">
        <v>356</v>
      </c>
      <c r="D248" s="36">
        <f>'[1]Місто'!E369</f>
        <v>0</v>
      </c>
      <c r="E248" s="36">
        <f>'[1]Місто'!F369</f>
        <v>0</v>
      </c>
      <c r="F248" s="36">
        <f>'[1]Місто'!G369</f>
        <v>0</v>
      </c>
      <c r="G248" s="36">
        <f>'[1]Місто'!H369</f>
        <v>0</v>
      </c>
      <c r="H248" s="36"/>
      <c r="I248" s="36">
        <f t="shared" si="53"/>
        <v>0</v>
      </c>
      <c r="J248" s="36">
        <f>'[1]Місто'!K369</f>
        <v>0</v>
      </c>
      <c r="K248" s="36">
        <f>'[1]Місто'!L369</f>
        <v>0</v>
      </c>
      <c r="L248" s="36">
        <f>'[1]Місто'!M369</f>
        <v>0</v>
      </c>
      <c r="M248" s="36">
        <f>'[1]Місто'!N369</f>
        <v>0</v>
      </c>
      <c r="N248" s="36">
        <f>'[1]Місто'!O369</f>
        <v>0</v>
      </c>
      <c r="O248" s="52">
        <f t="shared" si="51"/>
        <v>0</v>
      </c>
      <c r="P248" s="50"/>
      <c r="Q248" s="56"/>
    </row>
    <row r="249" spans="1:17" ht="25.5">
      <c r="A249" s="67" t="s">
        <v>302</v>
      </c>
      <c r="B249" s="37" t="s">
        <v>89</v>
      </c>
      <c r="C249" s="62" t="s">
        <v>188</v>
      </c>
      <c r="D249" s="36">
        <f>'[1]Місто'!E372</f>
        <v>0</v>
      </c>
      <c r="E249" s="36">
        <f>'[1]Місто'!F372</f>
        <v>0</v>
      </c>
      <c r="F249" s="36">
        <f>'[1]Місто'!G372</f>
        <v>0</v>
      </c>
      <c r="G249" s="36">
        <f>'[1]Місто'!H372</f>
        <v>0</v>
      </c>
      <c r="H249" s="36"/>
      <c r="I249" s="36">
        <f t="shared" si="53"/>
        <v>7178541</v>
      </c>
      <c r="J249" s="36">
        <f>'[1]Місто'!K372</f>
        <v>0</v>
      </c>
      <c r="K249" s="36">
        <f>'[1]Місто'!L372</f>
        <v>0</v>
      </c>
      <c r="L249" s="36">
        <f>'[1]Місто'!M372</f>
        <v>0</v>
      </c>
      <c r="M249" s="36">
        <f>'[1]Місто'!N372</f>
        <v>7178541</v>
      </c>
      <c r="N249" s="36">
        <f>'[1]Місто'!O372</f>
        <v>7178541</v>
      </c>
      <c r="O249" s="52">
        <f t="shared" si="51"/>
        <v>7178541</v>
      </c>
      <c r="P249" s="50"/>
      <c r="Q249" s="56"/>
    </row>
    <row r="250" spans="1:17" ht="76.5" customHeight="1">
      <c r="A250" s="67" t="s">
        <v>453</v>
      </c>
      <c r="B250" s="37" t="s">
        <v>96</v>
      </c>
      <c r="C250" s="68" t="s">
        <v>303</v>
      </c>
      <c r="D250" s="36">
        <f>'[1]Місто'!E377</f>
        <v>0</v>
      </c>
      <c r="E250" s="36">
        <f>'[1]Місто'!F377</f>
        <v>0</v>
      </c>
      <c r="F250" s="36">
        <f>'[1]Місто'!G377</f>
        <v>0</v>
      </c>
      <c r="G250" s="36">
        <f>'[1]Місто'!H377</f>
        <v>0</v>
      </c>
      <c r="H250" s="36"/>
      <c r="I250" s="36">
        <f t="shared" si="53"/>
        <v>9137740</v>
      </c>
      <c r="J250" s="36">
        <f>'[1]Місто'!K377</f>
        <v>0</v>
      </c>
      <c r="K250" s="36">
        <f>'[1]Місто'!L377</f>
        <v>0</v>
      </c>
      <c r="L250" s="36">
        <f>'[1]Місто'!M377</f>
        <v>0</v>
      </c>
      <c r="M250" s="36">
        <f>'[1]Місто'!N377</f>
        <v>9137740</v>
      </c>
      <c r="N250" s="36">
        <f>'[1]Місто'!O377</f>
        <v>9137740</v>
      </c>
      <c r="O250" s="52">
        <f t="shared" si="51"/>
        <v>9137740</v>
      </c>
      <c r="P250" s="50"/>
      <c r="Q250" s="56"/>
    </row>
    <row r="251" spans="1:17" ht="42" customHeight="1" hidden="1">
      <c r="A251" s="67" t="s">
        <v>454</v>
      </c>
      <c r="B251" s="37" t="s">
        <v>53</v>
      </c>
      <c r="C251" s="66" t="s">
        <v>29</v>
      </c>
      <c r="D251" s="36"/>
      <c r="E251" s="36"/>
      <c r="F251" s="36"/>
      <c r="G251" s="36"/>
      <c r="H251" s="36"/>
      <c r="I251" s="36">
        <f>'[1]Місто'!J379</f>
        <v>0</v>
      </c>
      <c r="J251" s="36">
        <f>'[1]Місто'!K379</f>
        <v>0</v>
      </c>
      <c r="K251" s="36">
        <f>'[1]Місто'!L379</f>
        <v>0</v>
      </c>
      <c r="L251" s="36">
        <f>'[1]Місто'!M379</f>
        <v>0</v>
      </c>
      <c r="M251" s="36">
        <f>'[1]Місто'!N379</f>
        <v>0</v>
      </c>
      <c r="N251" s="36">
        <f>'[1]Місто'!O379</f>
        <v>0</v>
      </c>
      <c r="O251" s="52">
        <f t="shared" si="51"/>
        <v>0</v>
      </c>
      <c r="P251" s="50"/>
      <c r="Q251" s="56"/>
    </row>
    <row r="252" spans="1:17" ht="63.75" hidden="1">
      <c r="A252" s="78" t="s">
        <v>516</v>
      </c>
      <c r="B252" s="40" t="s">
        <v>55</v>
      </c>
      <c r="C252" s="133" t="s">
        <v>497</v>
      </c>
      <c r="D252" s="36">
        <f>'[1]Місто'!E382</f>
        <v>0</v>
      </c>
      <c r="E252" s="36">
        <f>'[1]Місто'!F382</f>
        <v>0</v>
      </c>
      <c r="F252" s="36">
        <f>'[1]Місто'!G382</f>
        <v>0</v>
      </c>
      <c r="G252" s="36">
        <f>'[1]Місто'!H382</f>
        <v>0</v>
      </c>
      <c r="H252" s="36"/>
      <c r="I252" s="36">
        <f t="shared" si="53"/>
        <v>0</v>
      </c>
      <c r="J252" s="36">
        <f>'[1]Місто'!K382</f>
        <v>0</v>
      </c>
      <c r="K252" s="36">
        <f>'[1]Місто'!L382</f>
        <v>0</v>
      </c>
      <c r="L252" s="36">
        <f>'[1]Місто'!M382</f>
        <v>0</v>
      </c>
      <c r="M252" s="36">
        <f>'[1]Місто'!N382</f>
        <v>0</v>
      </c>
      <c r="N252" s="36">
        <f>'[1]Місто'!O382</f>
        <v>0</v>
      </c>
      <c r="O252" s="52">
        <f t="shared" si="51"/>
        <v>0</v>
      </c>
      <c r="P252" s="50"/>
      <c r="Q252" s="56"/>
    </row>
    <row r="253" spans="1:16" s="54" customFormat="1" ht="36.75" customHeight="1">
      <c r="A253" s="83" t="s">
        <v>304</v>
      </c>
      <c r="B253" s="83" t="s">
        <v>180</v>
      </c>
      <c r="C253" s="85" t="s">
        <v>136</v>
      </c>
      <c r="D253" s="48">
        <f>D254</f>
        <v>5966745</v>
      </c>
      <c r="E253" s="48">
        <f>E254</f>
        <v>5966745</v>
      </c>
      <c r="F253" s="48">
        <f aca="true" t="shared" si="56" ref="F253:N253">F254</f>
        <v>3823406</v>
      </c>
      <c r="G253" s="48">
        <f t="shared" si="56"/>
        <v>383906</v>
      </c>
      <c r="H253" s="48"/>
      <c r="I253" s="48">
        <f t="shared" si="56"/>
        <v>0</v>
      </c>
      <c r="J253" s="48">
        <f t="shared" si="56"/>
        <v>0</v>
      </c>
      <c r="K253" s="48">
        <f t="shared" si="56"/>
        <v>0</v>
      </c>
      <c r="L253" s="48">
        <f t="shared" si="56"/>
        <v>0</v>
      </c>
      <c r="M253" s="48">
        <f t="shared" si="56"/>
        <v>0</v>
      </c>
      <c r="N253" s="48">
        <f t="shared" si="56"/>
        <v>0</v>
      </c>
      <c r="O253" s="49">
        <f t="shared" si="51"/>
        <v>5966745</v>
      </c>
      <c r="P253" s="50">
        <f>O253-'[1]Місто'!$P$383</f>
        <v>0</v>
      </c>
    </row>
    <row r="254" spans="1:16" s="54" customFormat="1" ht="25.5">
      <c r="A254" s="78" t="s">
        <v>305</v>
      </c>
      <c r="B254" s="40"/>
      <c r="C254" s="65" t="s">
        <v>136</v>
      </c>
      <c r="D254" s="35">
        <f aca="true" t="shared" si="57" ref="D254:N254">SUM(D255:D260)-D259</f>
        <v>5966745</v>
      </c>
      <c r="E254" s="35">
        <f>SUM(E255:E260)-E259</f>
        <v>5966745</v>
      </c>
      <c r="F254" s="35">
        <f t="shared" si="57"/>
        <v>3823406</v>
      </c>
      <c r="G254" s="35">
        <f t="shared" si="57"/>
        <v>383906</v>
      </c>
      <c r="H254" s="35"/>
      <c r="I254" s="35">
        <f t="shared" si="57"/>
        <v>0</v>
      </c>
      <c r="J254" s="35">
        <f t="shared" si="57"/>
        <v>0</v>
      </c>
      <c r="K254" s="35">
        <f t="shared" si="57"/>
        <v>0</v>
      </c>
      <c r="L254" s="35">
        <f t="shared" si="57"/>
        <v>0</v>
      </c>
      <c r="M254" s="35">
        <f t="shared" si="57"/>
        <v>0</v>
      </c>
      <c r="N254" s="35">
        <f t="shared" si="57"/>
        <v>0</v>
      </c>
      <c r="O254" s="52">
        <f t="shared" si="51"/>
        <v>5966745</v>
      </c>
      <c r="P254" s="50"/>
    </row>
    <row r="255" spans="1:16" s="54" customFormat="1" ht="25.5">
      <c r="A255" s="67" t="s">
        <v>20</v>
      </c>
      <c r="B255" s="37" t="s">
        <v>34</v>
      </c>
      <c r="C255" s="68" t="s">
        <v>348</v>
      </c>
      <c r="D255" s="36">
        <f>'[1]Місто'!E385</f>
        <v>5926695</v>
      </c>
      <c r="E255" s="36">
        <f>'[1]Місто'!F385</f>
        <v>5926695</v>
      </c>
      <c r="F255" s="36">
        <f>'[1]Місто'!G385</f>
        <v>3823406</v>
      </c>
      <c r="G255" s="36">
        <f>'[1]Місто'!H385</f>
        <v>383906</v>
      </c>
      <c r="H255" s="36"/>
      <c r="I255" s="36">
        <f>J255+M255</f>
        <v>0</v>
      </c>
      <c r="J255" s="36">
        <f>'[1]Місто'!K385</f>
        <v>0</v>
      </c>
      <c r="K255" s="36">
        <f>'[1]Місто'!L385</f>
        <v>0</v>
      </c>
      <c r="L255" s="36">
        <f>'[1]Місто'!M385</f>
        <v>0</v>
      </c>
      <c r="M255" s="36">
        <f>'[1]Місто'!N385</f>
        <v>0</v>
      </c>
      <c r="N255" s="36">
        <f>'[1]Місто'!O385</f>
        <v>0</v>
      </c>
      <c r="O255" s="52">
        <f t="shared" si="51"/>
        <v>5926695</v>
      </c>
      <c r="P255" s="50"/>
    </row>
    <row r="256" spans="1:16" s="54" customFormat="1" ht="15.75" customHeight="1" hidden="1">
      <c r="A256" s="67" t="s">
        <v>412</v>
      </c>
      <c r="B256" s="37" t="s">
        <v>102</v>
      </c>
      <c r="C256" s="34" t="s">
        <v>103</v>
      </c>
      <c r="D256" s="36">
        <f>'[1]Місто'!E386</f>
        <v>0</v>
      </c>
      <c r="E256" s="36">
        <f>'[1]Місто'!F386</f>
        <v>0</v>
      </c>
      <c r="F256" s="36"/>
      <c r="G256" s="36"/>
      <c r="H256" s="36"/>
      <c r="I256" s="36">
        <f>J256+M256</f>
        <v>0</v>
      </c>
      <c r="J256" s="36"/>
      <c r="K256" s="36"/>
      <c r="L256" s="36"/>
      <c r="M256" s="36"/>
      <c r="N256" s="36"/>
      <c r="O256" s="52">
        <f t="shared" si="51"/>
        <v>0</v>
      </c>
      <c r="P256" s="50"/>
    </row>
    <row r="257" spans="1:16" s="54" customFormat="1" ht="38.25" hidden="1">
      <c r="A257" s="67" t="s">
        <v>360</v>
      </c>
      <c r="B257" s="67" t="s">
        <v>53</v>
      </c>
      <c r="C257" s="66" t="s">
        <v>29</v>
      </c>
      <c r="D257" s="36">
        <f>'[1]Місто'!$E$391</f>
        <v>0</v>
      </c>
      <c r="E257" s="36">
        <f>'[1]Місто'!$E$391</f>
        <v>0</v>
      </c>
      <c r="F257" s="36"/>
      <c r="G257" s="36"/>
      <c r="H257" s="36"/>
      <c r="I257" s="36">
        <f>J257+M257</f>
        <v>0</v>
      </c>
      <c r="J257" s="36"/>
      <c r="K257" s="36"/>
      <c r="L257" s="36"/>
      <c r="M257" s="36"/>
      <c r="N257" s="36">
        <f>M257</f>
        <v>0</v>
      </c>
      <c r="O257" s="52">
        <f t="shared" si="51"/>
        <v>0</v>
      </c>
      <c r="P257" s="50"/>
    </row>
    <row r="258" spans="1:16" s="54" customFormat="1" ht="12.75" hidden="1">
      <c r="A258" s="67" t="s">
        <v>626</v>
      </c>
      <c r="B258" s="67" t="s">
        <v>624</v>
      </c>
      <c r="C258" s="66" t="s">
        <v>625</v>
      </c>
      <c r="D258" s="36">
        <f>'[1]Місто'!$E$393</f>
        <v>0</v>
      </c>
      <c r="E258" s="36"/>
      <c r="F258" s="36"/>
      <c r="G258" s="36"/>
      <c r="H258" s="36"/>
      <c r="I258" s="36"/>
      <c r="J258" s="36"/>
      <c r="K258" s="36"/>
      <c r="L258" s="36"/>
      <c r="M258" s="36"/>
      <c r="N258" s="36"/>
      <c r="O258" s="52">
        <f t="shared" si="51"/>
        <v>0</v>
      </c>
      <c r="P258" s="50"/>
    </row>
    <row r="259" spans="1:16" s="54" customFormat="1" ht="12.75" customHeight="1">
      <c r="A259" s="129" t="s">
        <v>485</v>
      </c>
      <c r="B259" s="129" t="s">
        <v>55</v>
      </c>
      <c r="C259" s="142" t="s">
        <v>477</v>
      </c>
      <c r="D259" s="135">
        <f>D260</f>
        <v>40050</v>
      </c>
      <c r="E259" s="135">
        <f>E260</f>
        <v>40050</v>
      </c>
      <c r="F259" s="135"/>
      <c r="G259" s="135"/>
      <c r="H259" s="135"/>
      <c r="I259" s="135"/>
      <c r="J259" s="135"/>
      <c r="K259" s="135"/>
      <c r="L259" s="135"/>
      <c r="M259" s="135"/>
      <c r="N259" s="135"/>
      <c r="O259" s="136">
        <f t="shared" si="51"/>
        <v>40050</v>
      </c>
      <c r="P259" s="50"/>
    </row>
    <row r="260" spans="1:17" ht="102">
      <c r="A260" s="78" t="s">
        <v>413</v>
      </c>
      <c r="B260" s="78" t="s">
        <v>55</v>
      </c>
      <c r="C260" s="62" t="s">
        <v>414</v>
      </c>
      <c r="D260" s="36">
        <f>'[1]Місто'!E395</f>
        <v>40050</v>
      </c>
      <c r="E260" s="36">
        <f>'[1]Місто'!F395</f>
        <v>40050</v>
      </c>
      <c r="F260" s="36">
        <f>'[1]Місто'!G395</f>
        <v>0</v>
      </c>
      <c r="G260" s="36">
        <f>'[1]Місто'!H395</f>
        <v>0</v>
      </c>
      <c r="H260" s="36"/>
      <c r="I260" s="35"/>
      <c r="J260" s="36">
        <f>'[1]Місто'!K395</f>
        <v>0</v>
      </c>
      <c r="K260" s="36">
        <f>'[1]Місто'!L395</f>
        <v>0</v>
      </c>
      <c r="L260" s="36">
        <f>'[1]Місто'!M395</f>
        <v>0</v>
      </c>
      <c r="M260" s="36">
        <f>'[1]Місто'!N395</f>
        <v>0</v>
      </c>
      <c r="N260" s="36">
        <f>'[1]Місто'!O395</f>
        <v>0</v>
      </c>
      <c r="O260" s="52">
        <f aca="true" t="shared" si="58" ref="O260:O266">D260+I260</f>
        <v>40050</v>
      </c>
      <c r="P260" s="50"/>
      <c r="Q260" s="56"/>
    </row>
    <row r="261" spans="1:17" s="108" customFormat="1" ht="26.25" customHeight="1">
      <c r="A261" s="115" t="s">
        <v>306</v>
      </c>
      <c r="B261" s="115" t="s">
        <v>181</v>
      </c>
      <c r="C261" s="90" t="s">
        <v>136</v>
      </c>
      <c r="D261" s="116">
        <f>D262+D263</f>
        <v>184912300</v>
      </c>
      <c r="E261" s="116">
        <f>E262</f>
        <v>154912300</v>
      </c>
      <c r="F261" s="116">
        <f>F262</f>
        <v>0</v>
      </c>
      <c r="G261" s="116">
        <f>G262</f>
        <v>0</v>
      </c>
      <c r="H261" s="116"/>
      <c r="I261" s="116">
        <f>J261+M261</f>
        <v>0</v>
      </c>
      <c r="J261" s="116">
        <f>J262</f>
        <v>0</v>
      </c>
      <c r="K261" s="116">
        <f>K262</f>
        <v>0</v>
      </c>
      <c r="L261" s="116">
        <f>L262</f>
        <v>0</v>
      </c>
      <c r="M261" s="116">
        <f>M262</f>
        <v>0</v>
      </c>
      <c r="N261" s="116">
        <f>N262</f>
        <v>0</v>
      </c>
      <c r="O261" s="117">
        <f t="shared" si="58"/>
        <v>184912300</v>
      </c>
      <c r="P261" s="50">
        <f>O261-'[1]Місто'!$P$396</f>
        <v>0</v>
      </c>
      <c r="Q261" s="107"/>
    </row>
    <row r="262" spans="1:26" s="108" customFormat="1" ht="25.5">
      <c r="A262" s="118" t="s">
        <v>307</v>
      </c>
      <c r="B262" s="118"/>
      <c r="C262" s="119" t="s">
        <v>136</v>
      </c>
      <c r="D262" s="120">
        <f>D264+D265+D266</f>
        <v>154912300</v>
      </c>
      <c r="E262" s="120">
        <f>E264+E265+E266</f>
        <v>154912300</v>
      </c>
      <c r="F262" s="120">
        <f aca="true" t="shared" si="59" ref="F262:N262">F264+F265+F266</f>
        <v>0</v>
      </c>
      <c r="G262" s="120">
        <f t="shared" si="59"/>
        <v>0</v>
      </c>
      <c r="H262" s="120"/>
      <c r="I262" s="120">
        <f t="shared" si="59"/>
        <v>0</v>
      </c>
      <c r="J262" s="120">
        <f t="shared" si="59"/>
        <v>0</v>
      </c>
      <c r="K262" s="120">
        <f t="shared" si="59"/>
        <v>0</v>
      </c>
      <c r="L262" s="120">
        <f t="shared" si="59"/>
        <v>0</v>
      </c>
      <c r="M262" s="120">
        <f t="shared" si="59"/>
        <v>0</v>
      </c>
      <c r="N262" s="120">
        <f t="shared" si="59"/>
        <v>0</v>
      </c>
      <c r="O262" s="121">
        <f t="shared" si="58"/>
        <v>154912300</v>
      </c>
      <c r="P262" s="50"/>
      <c r="Q262" s="113"/>
      <c r="R262" s="114"/>
      <c r="S262" s="114"/>
      <c r="T262" s="114"/>
      <c r="U262" s="114"/>
      <c r="V262" s="114"/>
      <c r="W262" s="114"/>
      <c r="X262" s="114"/>
      <c r="Y262" s="114"/>
      <c r="Z262" s="114"/>
    </row>
    <row r="263" spans="1:26" s="108" customFormat="1" ht="12.75">
      <c r="A263" s="67" t="s">
        <v>675</v>
      </c>
      <c r="B263" s="78" t="s">
        <v>624</v>
      </c>
      <c r="C263" s="65" t="s">
        <v>625</v>
      </c>
      <c r="D263" s="120">
        <f>'[1]Місто'!$E$398</f>
        <v>30000000</v>
      </c>
      <c r="E263" s="120"/>
      <c r="F263" s="120"/>
      <c r="G263" s="120"/>
      <c r="H263" s="120"/>
      <c r="I263" s="120"/>
      <c r="J263" s="120"/>
      <c r="K263" s="120"/>
      <c r="L263" s="120"/>
      <c r="M263" s="120"/>
      <c r="N263" s="120"/>
      <c r="O263" s="121">
        <f t="shared" si="58"/>
        <v>30000000</v>
      </c>
      <c r="P263" s="50"/>
      <c r="Q263" s="113"/>
      <c r="R263" s="114"/>
      <c r="S263" s="114"/>
      <c r="T263" s="114"/>
      <c r="U263" s="114"/>
      <c r="V263" s="114"/>
      <c r="W263" s="114"/>
      <c r="X263" s="114"/>
      <c r="Y263" s="114"/>
      <c r="Z263" s="114"/>
    </row>
    <row r="264" spans="1:26" s="112" customFormat="1" ht="140.25">
      <c r="A264" s="118" t="s">
        <v>22</v>
      </c>
      <c r="B264" s="118" t="s">
        <v>56</v>
      </c>
      <c r="C264" s="119" t="s">
        <v>131</v>
      </c>
      <c r="D264" s="120">
        <f>'[1]Місто'!E399</f>
        <v>154912300</v>
      </c>
      <c r="E264" s="120">
        <f>'[1]Місто'!F399</f>
        <v>154912300</v>
      </c>
      <c r="F264" s="120"/>
      <c r="G264" s="120"/>
      <c r="H264" s="120"/>
      <c r="I264" s="120"/>
      <c r="J264" s="120"/>
      <c r="K264" s="120"/>
      <c r="L264" s="120"/>
      <c r="M264" s="120"/>
      <c r="N264" s="120"/>
      <c r="O264" s="121">
        <f t="shared" si="58"/>
        <v>154912300</v>
      </c>
      <c r="P264" s="50"/>
      <c r="Q264" s="113"/>
      <c r="R264" s="114"/>
      <c r="S264" s="114"/>
      <c r="T264" s="114"/>
      <c r="U264" s="114"/>
      <c r="V264" s="114"/>
      <c r="W264" s="114"/>
      <c r="X264" s="114"/>
      <c r="Y264" s="114"/>
      <c r="Z264" s="114"/>
    </row>
    <row r="265" spans="1:17" s="114" customFormat="1" ht="51" hidden="1">
      <c r="A265" s="122"/>
      <c r="B265" s="122" t="s">
        <v>120</v>
      </c>
      <c r="C265" s="123" t="s">
        <v>158</v>
      </c>
      <c r="D265" s="69"/>
      <c r="E265" s="69"/>
      <c r="F265" s="69"/>
      <c r="G265" s="69"/>
      <c r="H265" s="69"/>
      <c r="I265" s="69">
        <f>J265+M265</f>
        <v>0</v>
      </c>
      <c r="J265" s="69"/>
      <c r="K265" s="69"/>
      <c r="L265" s="69"/>
      <c r="M265" s="69">
        <f>N265</f>
        <v>0</v>
      </c>
      <c r="N265" s="69">
        <f>'[1]Місто'!$O$400</f>
        <v>0</v>
      </c>
      <c r="O265" s="121">
        <f t="shared" si="58"/>
        <v>0</v>
      </c>
      <c r="P265" s="50"/>
      <c r="Q265" s="113"/>
    </row>
    <row r="266" spans="1:17" s="114" customFormat="1" ht="12.75" hidden="1">
      <c r="A266" s="122" t="s">
        <v>555</v>
      </c>
      <c r="B266" s="122" t="s">
        <v>554</v>
      </c>
      <c r="C266" s="123" t="s">
        <v>556</v>
      </c>
      <c r="D266" s="69"/>
      <c r="E266" s="69"/>
      <c r="F266" s="69"/>
      <c r="G266" s="69"/>
      <c r="H266" s="69"/>
      <c r="I266" s="69">
        <f>'[1]Місто'!J401</f>
        <v>0</v>
      </c>
      <c r="J266" s="69">
        <f>'[1]Місто'!K401</f>
        <v>0</v>
      </c>
      <c r="K266" s="69">
        <f>'[1]Місто'!L401</f>
        <v>0</v>
      </c>
      <c r="L266" s="69">
        <f>'[1]Місто'!M401</f>
        <v>0</v>
      </c>
      <c r="M266" s="69">
        <f>'[1]Місто'!N401</f>
        <v>0</v>
      </c>
      <c r="N266" s="69">
        <f>'[1]Місто'!O401</f>
        <v>0</v>
      </c>
      <c r="O266" s="121">
        <f t="shared" si="58"/>
        <v>0</v>
      </c>
      <c r="P266" s="50"/>
      <c r="Q266" s="113"/>
    </row>
    <row r="267" spans="1:26" s="18" customFormat="1" ht="41.25" customHeight="1">
      <c r="A267" s="17" t="s">
        <v>308</v>
      </c>
      <c r="B267" s="17" t="s">
        <v>159</v>
      </c>
      <c r="C267" s="19" t="s">
        <v>144</v>
      </c>
      <c r="D267" s="29">
        <f>D268</f>
        <v>5917031</v>
      </c>
      <c r="E267" s="29">
        <f>E268</f>
        <v>5917031</v>
      </c>
      <c r="F267" s="29">
        <f aca="true" t="shared" si="60" ref="F267:N267">F268</f>
        <v>2702650</v>
      </c>
      <c r="G267" s="29">
        <f t="shared" si="60"/>
        <v>640512</v>
      </c>
      <c r="H267" s="29"/>
      <c r="I267" s="29">
        <f t="shared" si="60"/>
        <v>92124</v>
      </c>
      <c r="J267" s="29">
        <f t="shared" si="60"/>
        <v>92124</v>
      </c>
      <c r="K267" s="29">
        <f t="shared" si="60"/>
        <v>0</v>
      </c>
      <c r="L267" s="29">
        <f t="shared" si="60"/>
        <v>0</v>
      </c>
      <c r="M267" s="29">
        <f t="shared" si="60"/>
        <v>0</v>
      </c>
      <c r="N267" s="29">
        <f t="shared" si="60"/>
        <v>0</v>
      </c>
      <c r="O267" s="28">
        <f aca="true" t="shared" si="61" ref="O267:O305">D267+I267</f>
        <v>6009155</v>
      </c>
      <c r="P267" s="50">
        <f>O267-'[1]Місто'!$P$402</f>
        <v>0</v>
      </c>
      <c r="Q267" s="3"/>
      <c r="R267" s="3"/>
      <c r="S267" s="3"/>
      <c r="T267" s="3"/>
      <c r="U267" s="3"/>
      <c r="V267" s="3"/>
      <c r="W267" s="3"/>
      <c r="X267" s="3"/>
      <c r="Y267" s="3"/>
      <c r="Z267" s="3"/>
    </row>
    <row r="268" spans="1:16" s="3" customFormat="1" ht="25.5">
      <c r="A268" s="9" t="s">
        <v>309</v>
      </c>
      <c r="B268" s="9"/>
      <c r="C268" s="4" t="s">
        <v>310</v>
      </c>
      <c r="D268" s="26">
        <f>SUM(D269:D282)-D277-D270</f>
        <v>5917031</v>
      </c>
      <c r="E268" s="26">
        <f>SUM(E269:E282)-E277-E270</f>
        <v>5917031</v>
      </c>
      <c r="F268" s="26">
        <f>SUM(F269:F281)-F277</f>
        <v>2702650</v>
      </c>
      <c r="G268" s="26">
        <f>SUM(G269:G281)-G277</f>
        <v>640512</v>
      </c>
      <c r="H268" s="26"/>
      <c r="I268" s="26">
        <f aca="true" t="shared" si="62" ref="I268:N268">SUM(I269:I281)-I277-I275</f>
        <v>92124</v>
      </c>
      <c r="J268" s="26">
        <f t="shared" si="62"/>
        <v>92124</v>
      </c>
      <c r="K268" s="26">
        <f t="shared" si="62"/>
        <v>0</v>
      </c>
      <c r="L268" s="26">
        <f t="shared" si="62"/>
        <v>0</v>
      </c>
      <c r="M268" s="26">
        <f t="shared" si="62"/>
        <v>0</v>
      </c>
      <c r="N268" s="26">
        <f t="shared" si="62"/>
        <v>0</v>
      </c>
      <c r="O268" s="25">
        <f t="shared" si="61"/>
        <v>6009155</v>
      </c>
      <c r="P268" s="50"/>
    </row>
    <row r="269" spans="1:16" s="3" customFormat="1" ht="47.25" customHeight="1">
      <c r="A269" s="9" t="s">
        <v>21</v>
      </c>
      <c r="B269" s="9" t="s">
        <v>34</v>
      </c>
      <c r="C269" s="68" t="s">
        <v>349</v>
      </c>
      <c r="D269" s="26">
        <f>'[1]Місто'!E404</f>
        <v>4619259</v>
      </c>
      <c r="E269" s="26">
        <f>'[1]Місто'!F404</f>
        <v>4619259</v>
      </c>
      <c r="F269" s="26">
        <f>'[1]Місто'!G404</f>
        <v>2702650</v>
      </c>
      <c r="G269" s="26">
        <f>'[1]Місто'!H404</f>
        <v>497578</v>
      </c>
      <c r="H269" s="26"/>
      <c r="I269" s="26">
        <f aca="true" t="shared" si="63" ref="I269:I277">J269+M269</f>
        <v>92124</v>
      </c>
      <c r="J269" s="26">
        <f>'[1]Місто'!K404</f>
        <v>92124</v>
      </c>
      <c r="K269" s="26">
        <f>'[1]Місто'!L404</f>
        <v>0</v>
      </c>
      <c r="L269" s="26">
        <f>'[1]Місто'!M404</f>
        <v>0</v>
      </c>
      <c r="M269" s="26">
        <f>'[1]Місто'!N404</f>
        <v>0</v>
      </c>
      <c r="N269" s="26">
        <f>'[1]Місто'!O404</f>
        <v>0</v>
      </c>
      <c r="O269" s="25">
        <f t="shared" si="61"/>
        <v>4711383</v>
      </c>
      <c r="P269" s="50"/>
    </row>
    <row r="270" spans="1:16" s="3" customFormat="1" ht="25.5">
      <c r="A270" s="129" t="s">
        <v>493</v>
      </c>
      <c r="B270" s="129" t="s">
        <v>47</v>
      </c>
      <c r="C270" s="149" t="s">
        <v>371</v>
      </c>
      <c r="D270" s="26">
        <f>D271</f>
        <v>7822</v>
      </c>
      <c r="E270" s="26">
        <f>E271</f>
        <v>7822</v>
      </c>
      <c r="F270" s="26"/>
      <c r="G270" s="26"/>
      <c r="H270" s="26"/>
      <c r="I270" s="26"/>
      <c r="J270" s="26"/>
      <c r="K270" s="26"/>
      <c r="L270" s="26"/>
      <c r="M270" s="26"/>
      <c r="N270" s="26"/>
      <c r="O270" s="25">
        <f t="shared" si="61"/>
        <v>7822</v>
      </c>
      <c r="P270" s="50"/>
    </row>
    <row r="271" spans="1:16" s="3" customFormat="1" ht="12.75">
      <c r="A271" s="67" t="s">
        <v>443</v>
      </c>
      <c r="B271" s="37" t="s">
        <v>47</v>
      </c>
      <c r="C271" s="4" t="s">
        <v>608</v>
      </c>
      <c r="D271" s="26">
        <f>'[1]Місто'!E406</f>
        <v>7822</v>
      </c>
      <c r="E271" s="26">
        <f>'[1]Місто'!F406</f>
        <v>7822</v>
      </c>
      <c r="F271" s="26"/>
      <c r="G271" s="26"/>
      <c r="H271" s="26"/>
      <c r="I271" s="26"/>
      <c r="J271" s="26"/>
      <c r="K271" s="26"/>
      <c r="L271" s="26"/>
      <c r="M271" s="26"/>
      <c r="N271" s="26"/>
      <c r="O271" s="25">
        <f t="shared" si="61"/>
        <v>7822</v>
      </c>
      <c r="P271" s="50"/>
    </row>
    <row r="272" spans="1:16" s="3" customFormat="1" ht="12.75">
      <c r="A272" s="9" t="s">
        <v>455</v>
      </c>
      <c r="B272" s="9" t="s">
        <v>128</v>
      </c>
      <c r="C272" s="4" t="s">
        <v>130</v>
      </c>
      <c r="D272" s="26">
        <f>'[1]Місто'!E408</f>
        <v>923329</v>
      </c>
      <c r="E272" s="26">
        <f>'[1]Місто'!F408</f>
        <v>923329</v>
      </c>
      <c r="F272" s="26">
        <f>'[1]Місто'!G408</f>
        <v>0</v>
      </c>
      <c r="G272" s="26">
        <f>'[1]Місто'!H408</f>
        <v>142934</v>
      </c>
      <c r="H272" s="26"/>
      <c r="I272" s="26">
        <f t="shared" si="63"/>
        <v>0</v>
      </c>
      <c r="J272" s="26">
        <f>'[1]Місто'!K408</f>
        <v>0</v>
      </c>
      <c r="K272" s="26">
        <f>'[1]Місто'!L408</f>
        <v>0</v>
      </c>
      <c r="L272" s="26">
        <f>'[1]Місто'!M408</f>
        <v>0</v>
      </c>
      <c r="M272" s="26">
        <f>'[1]Місто'!N408</f>
        <v>0</v>
      </c>
      <c r="N272" s="26">
        <f>'[1]Місто'!O408</f>
        <v>0</v>
      </c>
      <c r="O272" s="25">
        <f t="shared" si="61"/>
        <v>923329</v>
      </c>
      <c r="P272" s="50"/>
    </row>
    <row r="273" spans="1:16" s="3" customFormat="1" ht="17.25" customHeight="1" hidden="1">
      <c r="A273" s="67" t="s">
        <v>311</v>
      </c>
      <c r="B273" s="37" t="s">
        <v>89</v>
      </c>
      <c r="C273" s="68" t="s">
        <v>188</v>
      </c>
      <c r="D273" s="36"/>
      <c r="E273" s="36"/>
      <c r="F273" s="36"/>
      <c r="G273" s="36"/>
      <c r="H273" s="36"/>
      <c r="I273" s="26">
        <f t="shared" si="63"/>
        <v>0</v>
      </c>
      <c r="J273" s="36"/>
      <c r="K273" s="36"/>
      <c r="L273" s="36"/>
      <c r="M273" s="36">
        <f>N273</f>
        <v>0</v>
      </c>
      <c r="N273" s="36">
        <f>95000-95000</f>
        <v>0</v>
      </c>
      <c r="O273" s="25">
        <f t="shared" si="61"/>
        <v>0</v>
      </c>
      <c r="P273" s="50"/>
    </row>
    <row r="274" spans="1:16" s="3" customFormat="1" ht="38.25" hidden="1">
      <c r="A274" s="67" t="s">
        <v>596</v>
      </c>
      <c r="B274" s="37" t="s">
        <v>53</v>
      </c>
      <c r="C274" s="66" t="s">
        <v>29</v>
      </c>
      <c r="D274" s="36">
        <f>'[1]Місто'!E412</f>
        <v>0</v>
      </c>
      <c r="E274" s="36">
        <f>'[1]Місто'!F412</f>
        <v>0</v>
      </c>
      <c r="F274" s="36"/>
      <c r="G274" s="36"/>
      <c r="H274" s="36"/>
      <c r="I274" s="26"/>
      <c r="J274" s="36"/>
      <c r="K274" s="36"/>
      <c r="L274" s="36"/>
      <c r="M274" s="36"/>
      <c r="N274" s="36"/>
      <c r="O274" s="25">
        <f t="shared" si="61"/>
        <v>0</v>
      </c>
      <c r="P274" s="50"/>
    </row>
    <row r="275" spans="1:16" s="3" customFormat="1" ht="78.75" customHeight="1" hidden="1">
      <c r="A275" s="129" t="s">
        <v>517</v>
      </c>
      <c r="B275" s="143" t="s">
        <v>54</v>
      </c>
      <c r="C275" s="144" t="s">
        <v>494</v>
      </c>
      <c r="D275" s="135"/>
      <c r="E275" s="135"/>
      <c r="F275" s="135"/>
      <c r="G275" s="135"/>
      <c r="H275" s="135"/>
      <c r="I275" s="150">
        <f t="shared" si="63"/>
        <v>0</v>
      </c>
      <c r="J275" s="135">
        <f>J276</f>
        <v>0</v>
      </c>
      <c r="K275" s="135">
        <f>K276</f>
        <v>0</v>
      </c>
      <c r="L275" s="135">
        <f>L276</f>
        <v>0</v>
      </c>
      <c r="M275" s="135">
        <f>M276</f>
        <v>0</v>
      </c>
      <c r="N275" s="135">
        <f>N276</f>
        <v>0</v>
      </c>
      <c r="O275" s="153">
        <f t="shared" si="61"/>
        <v>0</v>
      </c>
      <c r="P275" s="50"/>
    </row>
    <row r="276" spans="1:16" s="3" customFormat="1" ht="30" customHeight="1" hidden="1">
      <c r="A276" s="9" t="s">
        <v>501</v>
      </c>
      <c r="B276" s="9" t="s">
        <v>54</v>
      </c>
      <c r="C276" s="66" t="s">
        <v>189</v>
      </c>
      <c r="D276" s="26">
        <f>'[1]Місто'!E414</f>
        <v>0</v>
      </c>
      <c r="E276" s="26">
        <f>'[1]Місто'!F414</f>
        <v>0</v>
      </c>
      <c r="F276" s="26">
        <f>'[1]Місто'!G414</f>
        <v>0</v>
      </c>
      <c r="G276" s="26">
        <f>'[1]Місто'!H414</f>
        <v>0</v>
      </c>
      <c r="H276" s="26"/>
      <c r="I276" s="26">
        <f t="shared" si="63"/>
        <v>0</v>
      </c>
      <c r="J276" s="26">
        <f>'[1]Місто'!K414</f>
        <v>0</v>
      </c>
      <c r="K276" s="26">
        <f>'[1]Місто'!L414</f>
        <v>0</v>
      </c>
      <c r="L276" s="26">
        <f>'[1]Місто'!M414</f>
        <v>0</v>
      </c>
      <c r="M276" s="26">
        <f>'[1]Місто'!N414</f>
        <v>0</v>
      </c>
      <c r="N276" s="26">
        <f>'[1]Місто'!O414</f>
        <v>0</v>
      </c>
      <c r="O276" s="25">
        <f t="shared" si="61"/>
        <v>0</v>
      </c>
      <c r="P276" s="50"/>
    </row>
    <row r="277" spans="1:16" s="3" customFormat="1" ht="12.75">
      <c r="A277" s="137" t="s">
        <v>486</v>
      </c>
      <c r="B277" s="137" t="s">
        <v>55</v>
      </c>
      <c r="C277" s="145" t="s">
        <v>477</v>
      </c>
      <c r="D277" s="140">
        <f>SUM(D278:D282)</f>
        <v>366621</v>
      </c>
      <c r="E277" s="140">
        <f>SUM(E278:E282)</f>
        <v>366621</v>
      </c>
      <c r="F277" s="140">
        <f>F278+F279</f>
        <v>0</v>
      </c>
      <c r="G277" s="140">
        <f>G278+G279</f>
        <v>0</v>
      </c>
      <c r="H277" s="140"/>
      <c r="I277" s="140">
        <f t="shared" si="63"/>
        <v>0</v>
      </c>
      <c r="J277" s="140">
        <f>J278+J279</f>
        <v>0</v>
      </c>
      <c r="K277" s="140">
        <f>K278+K279</f>
        <v>0</v>
      </c>
      <c r="L277" s="140">
        <f>L278+L279</f>
        <v>0</v>
      </c>
      <c r="M277" s="140">
        <f>M278+M279</f>
        <v>0</v>
      </c>
      <c r="N277" s="140">
        <f>N278+N279</f>
        <v>0</v>
      </c>
      <c r="O277" s="141">
        <f t="shared" si="61"/>
        <v>366621</v>
      </c>
      <c r="P277" s="50"/>
    </row>
    <row r="278" spans="1:16" s="3" customFormat="1" ht="63.75">
      <c r="A278" s="9" t="s">
        <v>415</v>
      </c>
      <c r="B278" s="9" t="s">
        <v>55</v>
      </c>
      <c r="C278" s="133" t="s">
        <v>497</v>
      </c>
      <c r="D278" s="26">
        <f>'[1]Місто'!E417</f>
        <v>198544</v>
      </c>
      <c r="E278" s="26">
        <f>'[1]Місто'!F417</f>
        <v>198544</v>
      </c>
      <c r="F278" s="26"/>
      <c r="G278" s="26"/>
      <c r="H278" s="26"/>
      <c r="I278" s="26"/>
      <c r="J278" s="26"/>
      <c r="K278" s="26"/>
      <c r="L278" s="26"/>
      <c r="M278" s="26"/>
      <c r="N278" s="26"/>
      <c r="O278" s="25">
        <f t="shared" si="61"/>
        <v>198544</v>
      </c>
      <c r="P278" s="50"/>
    </row>
    <row r="279" spans="1:16" s="3" customFormat="1" ht="51">
      <c r="A279" s="9" t="s">
        <v>456</v>
      </c>
      <c r="B279" s="9" t="s">
        <v>55</v>
      </c>
      <c r="C279" s="62" t="s">
        <v>378</v>
      </c>
      <c r="D279" s="26">
        <f>'[1]Місто'!E419</f>
        <v>99550</v>
      </c>
      <c r="E279" s="26">
        <f>'[1]Місто'!F419</f>
        <v>99550</v>
      </c>
      <c r="F279" s="26"/>
      <c r="G279" s="26"/>
      <c r="H279" s="26"/>
      <c r="I279" s="26"/>
      <c r="J279" s="26"/>
      <c r="K279" s="26"/>
      <c r="L279" s="26"/>
      <c r="M279" s="26"/>
      <c r="N279" s="26"/>
      <c r="O279" s="25">
        <f t="shared" si="61"/>
        <v>99550</v>
      </c>
      <c r="P279" s="50"/>
    </row>
    <row r="280" spans="1:16" s="3" customFormat="1" ht="67.5" customHeight="1">
      <c r="A280" s="9" t="s">
        <v>505</v>
      </c>
      <c r="B280" s="9" t="s">
        <v>55</v>
      </c>
      <c r="C280" s="62" t="s">
        <v>450</v>
      </c>
      <c r="D280" s="26">
        <f>'[1]Місто'!E418+'[1]Місто'!E423</f>
        <v>478</v>
      </c>
      <c r="E280" s="26">
        <f>'[1]Місто'!F418+'[1]Місто'!F423</f>
        <v>478</v>
      </c>
      <c r="F280" s="26"/>
      <c r="G280" s="26"/>
      <c r="H280" s="26"/>
      <c r="I280" s="26"/>
      <c r="J280" s="26"/>
      <c r="K280" s="26"/>
      <c r="L280" s="26"/>
      <c r="M280" s="26"/>
      <c r="N280" s="26"/>
      <c r="O280" s="25">
        <f t="shared" si="61"/>
        <v>478</v>
      </c>
      <c r="P280" s="50"/>
    </row>
    <row r="281" spans="1:16" s="3" customFormat="1" ht="38.25">
      <c r="A281" s="9" t="s">
        <v>510</v>
      </c>
      <c r="B281" s="9" t="s">
        <v>55</v>
      </c>
      <c r="C281" s="62" t="s">
        <v>670</v>
      </c>
      <c r="D281" s="26">
        <f>'[1]Місто'!E420+'[1]Місто'!E422</f>
        <v>67550</v>
      </c>
      <c r="E281" s="26">
        <f>'[1]Місто'!F420+'[1]Місто'!F422</f>
        <v>67550</v>
      </c>
      <c r="F281" s="26"/>
      <c r="G281" s="26"/>
      <c r="H281" s="26"/>
      <c r="I281" s="26"/>
      <c r="J281" s="26"/>
      <c r="K281" s="26"/>
      <c r="L281" s="26"/>
      <c r="M281" s="26"/>
      <c r="N281" s="26"/>
      <c r="O281" s="25">
        <f t="shared" si="61"/>
        <v>67550</v>
      </c>
      <c r="P281" s="50"/>
    </row>
    <row r="282" spans="1:16" s="3" customFormat="1" ht="54.75" customHeight="1">
      <c r="A282" s="9" t="s">
        <v>534</v>
      </c>
      <c r="B282" s="9" t="s">
        <v>55</v>
      </c>
      <c r="C282" s="66" t="s">
        <v>364</v>
      </c>
      <c r="D282" s="26">
        <f>'[1]Місто'!E421</f>
        <v>499</v>
      </c>
      <c r="E282" s="26">
        <f>'[1]Місто'!F421</f>
        <v>499</v>
      </c>
      <c r="F282" s="26"/>
      <c r="G282" s="26"/>
      <c r="H282" s="26"/>
      <c r="I282" s="26"/>
      <c r="J282" s="26"/>
      <c r="K282" s="26"/>
      <c r="L282" s="26"/>
      <c r="M282" s="26"/>
      <c r="N282" s="26"/>
      <c r="O282" s="25">
        <f t="shared" si="61"/>
        <v>499</v>
      </c>
      <c r="P282" s="50"/>
    </row>
    <row r="283" spans="1:44" s="18" customFormat="1" ht="37.5" customHeight="1">
      <c r="A283" s="20" t="s">
        <v>312</v>
      </c>
      <c r="B283" s="20" t="s">
        <v>160</v>
      </c>
      <c r="C283" s="19" t="s">
        <v>145</v>
      </c>
      <c r="D283" s="30">
        <f>D284</f>
        <v>4789891</v>
      </c>
      <c r="E283" s="30">
        <f>E284</f>
        <v>4789891</v>
      </c>
      <c r="F283" s="30">
        <f aca="true" t="shared" si="64" ref="F283:N283">F284</f>
        <v>2607567</v>
      </c>
      <c r="G283" s="30">
        <f t="shared" si="64"/>
        <v>256684</v>
      </c>
      <c r="H283" s="30"/>
      <c r="I283" s="30">
        <f t="shared" si="64"/>
        <v>52605</v>
      </c>
      <c r="J283" s="30">
        <f t="shared" si="64"/>
        <v>52605</v>
      </c>
      <c r="K283" s="30">
        <f t="shared" si="64"/>
        <v>0</v>
      </c>
      <c r="L283" s="30">
        <f t="shared" si="64"/>
        <v>0</v>
      </c>
      <c r="M283" s="30">
        <f t="shared" si="64"/>
        <v>0</v>
      </c>
      <c r="N283" s="30">
        <f t="shared" si="64"/>
        <v>0</v>
      </c>
      <c r="O283" s="30">
        <f t="shared" si="61"/>
        <v>4842496</v>
      </c>
      <c r="P283" s="50">
        <f>O283-'[1]Місто'!$P$424</f>
        <v>0</v>
      </c>
      <c r="Q283" s="12"/>
      <c r="R283" s="12"/>
      <c r="S283" s="12"/>
      <c r="T283" s="12"/>
      <c r="U283" s="12"/>
      <c r="V283" s="12"/>
      <c r="W283" s="12"/>
      <c r="X283" s="12"/>
      <c r="Y283" s="12"/>
      <c r="Z283" s="12"/>
      <c r="AA283" s="21"/>
      <c r="AB283" s="21"/>
      <c r="AC283" s="21"/>
      <c r="AD283" s="21"/>
      <c r="AE283" s="21"/>
      <c r="AF283" s="21"/>
      <c r="AG283" s="21"/>
      <c r="AH283" s="21"/>
      <c r="AI283" s="21"/>
      <c r="AJ283" s="21"/>
      <c r="AK283" s="21"/>
      <c r="AL283" s="21"/>
      <c r="AM283" s="21"/>
      <c r="AN283" s="21"/>
      <c r="AO283" s="21"/>
      <c r="AP283" s="21"/>
      <c r="AQ283" s="21"/>
      <c r="AR283" s="21"/>
    </row>
    <row r="284" spans="1:44" s="3" customFormat="1" ht="25.5">
      <c r="A284" s="33" t="s">
        <v>313</v>
      </c>
      <c r="B284" s="33"/>
      <c r="C284" s="11" t="s">
        <v>314</v>
      </c>
      <c r="D284" s="27">
        <f>SUM(D285:D296)-D291-D289</f>
        <v>4789891</v>
      </c>
      <c r="E284" s="27">
        <f>SUM(E285:E296)-E291-E289</f>
        <v>4789891</v>
      </c>
      <c r="F284" s="27">
        <f>SUM(F285:F294)-F291-F289</f>
        <v>2607567</v>
      </c>
      <c r="G284" s="27">
        <f>SUM(G285:G294)-G291-G289</f>
        <v>256684</v>
      </c>
      <c r="H284" s="27"/>
      <c r="I284" s="27">
        <f aca="true" t="shared" si="65" ref="I284:N284">SUM(I285:I294)-I291-I289</f>
        <v>52605</v>
      </c>
      <c r="J284" s="27">
        <f t="shared" si="65"/>
        <v>52605</v>
      </c>
      <c r="K284" s="27">
        <f t="shared" si="65"/>
        <v>0</v>
      </c>
      <c r="L284" s="27">
        <f t="shared" si="65"/>
        <v>0</v>
      </c>
      <c r="M284" s="27">
        <f t="shared" si="65"/>
        <v>0</v>
      </c>
      <c r="N284" s="27">
        <f t="shared" si="65"/>
        <v>0</v>
      </c>
      <c r="O284" s="27">
        <f t="shared" si="61"/>
        <v>4842496</v>
      </c>
      <c r="P284" s="50"/>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row>
    <row r="285" spans="1:44" s="5" customFormat="1" ht="51">
      <c r="A285" s="15" t="s">
        <v>23</v>
      </c>
      <c r="B285" s="16" t="s">
        <v>34</v>
      </c>
      <c r="C285" s="68" t="s">
        <v>349</v>
      </c>
      <c r="D285" s="27">
        <f>'[1]Місто'!E426</f>
        <v>4199181</v>
      </c>
      <c r="E285" s="27">
        <f>'[1]Місто'!F426</f>
        <v>4199181</v>
      </c>
      <c r="F285" s="27">
        <f>'[1]Місто'!G426</f>
        <v>2607567</v>
      </c>
      <c r="G285" s="27">
        <f>'[1]Місто'!H426</f>
        <v>256684</v>
      </c>
      <c r="H285" s="27"/>
      <c r="I285" s="27">
        <f>J285+M285</f>
        <v>0</v>
      </c>
      <c r="J285" s="27">
        <f>'[1]Місто'!K426</f>
        <v>0</v>
      </c>
      <c r="K285" s="27">
        <f>'[1]Місто'!L426</f>
        <v>0</v>
      </c>
      <c r="L285" s="27">
        <f>'[1]Місто'!M426</f>
        <v>0</v>
      </c>
      <c r="M285" s="27">
        <f>'[1]Місто'!N426</f>
        <v>0</v>
      </c>
      <c r="N285" s="27">
        <f>'[1]Місто'!O426</f>
        <v>0</v>
      </c>
      <c r="O285" s="27">
        <f t="shared" si="61"/>
        <v>4199181</v>
      </c>
      <c r="P285" s="50"/>
      <c r="Q285" s="12"/>
      <c r="R285" s="12"/>
      <c r="S285" s="12"/>
      <c r="T285" s="12"/>
      <c r="U285" s="12"/>
      <c r="V285" s="12"/>
      <c r="W285" s="12"/>
      <c r="X285" s="12"/>
      <c r="Y285" s="12"/>
      <c r="Z285" s="12"/>
      <c r="AA285" s="10"/>
      <c r="AB285" s="10"/>
      <c r="AC285" s="10"/>
      <c r="AD285" s="10"/>
      <c r="AE285" s="10"/>
      <c r="AF285" s="10"/>
      <c r="AG285" s="10"/>
      <c r="AH285" s="10"/>
      <c r="AI285" s="10"/>
      <c r="AJ285" s="10"/>
      <c r="AK285" s="10"/>
      <c r="AL285" s="10"/>
      <c r="AM285" s="10"/>
      <c r="AN285" s="10"/>
      <c r="AO285" s="10"/>
      <c r="AP285" s="10"/>
      <c r="AQ285" s="10"/>
      <c r="AR285" s="10"/>
    </row>
    <row r="286" spans="1:16" s="3" customFormat="1" ht="12.75">
      <c r="A286" s="9" t="s">
        <v>463</v>
      </c>
      <c r="B286" s="9" t="s">
        <v>128</v>
      </c>
      <c r="C286" s="4" t="s">
        <v>130</v>
      </c>
      <c r="D286" s="26">
        <f>'[1]Місто'!E428</f>
        <v>474749</v>
      </c>
      <c r="E286" s="26">
        <f>'[1]Місто'!F428</f>
        <v>474749</v>
      </c>
      <c r="F286" s="26">
        <f>'[1]Місто'!G428</f>
        <v>0</v>
      </c>
      <c r="G286" s="26">
        <f>'[1]Місто'!H428</f>
        <v>0</v>
      </c>
      <c r="H286" s="26"/>
      <c r="I286" s="27">
        <f>J286+M286</f>
        <v>52605</v>
      </c>
      <c r="J286" s="26">
        <f>'[1]Місто'!K428</f>
        <v>52605</v>
      </c>
      <c r="K286" s="26">
        <f>'[1]Місто'!L428</f>
        <v>0</v>
      </c>
      <c r="L286" s="26">
        <f>'[1]Місто'!M428</f>
        <v>0</v>
      </c>
      <c r="M286" s="26">
        <f>'[1]Місто'!N428</f>
        <v>0</v>
      </c>
      <c r="N286" s="26">
        <f>'[1]Місто'!O428</f>
        <v>0</v>
      </c>
      <c r="O286" s="27">
        <f t="shared" si="61"/>
        <v>527354</v>
      </c>
      <c r="P286" s="50"/>
    </row>
    <row r="287" spans="1:16" s="3" customFormat="1" ht="25.5" hidden="1">
      <c r="A287" s="122" t="s">
        <v>369</v>
      </c>
      <c r="B287" s="118" t="s">
        <v>89</v>
      </c>
      <c r="C287" s="130" t="s">
        <v>188</v>
      </c>
      <c r="D287" s="26"/>
      <c r="E287" s="26"/>
      <c r="F287" s="26"/>
      <c r="G287" s="26"/>
      <c r="H287" s="26"/>
      <c r="I287" s="27">
        <f>J287+M287</f>
        <v>0</v>
      </c>
      <c r="J287" s="26"/>
      <c r="K287" s="26"/>
      <c r="L287" s="26"/>
      <c r="M287" s="26">
        <f>'[1]Місто'!N430</f>
        <v>0</v>
      </c>
      <c r="N287" s="26">
        <f>'[1]Місто'!O430</f>
        <v>0</v>
      </c>
      <c r="O287" s="27">
        <f t="shared" si="61"/>
        <v>0</v>
      </c>
      <c r="P287" s="50"/>
    </row>
    <row r="288" spans="1:16" s="3" customFormat="1" ht="38.25" hidden="1">
      <c r="A288" s="67" t="s">
        <v>597</v>
      </c>
      <c r="B288" s="37" t="s">
        <v>53</v>
      </c>
      <c r="C288" s="66" t="s">
        <v>29</v>
      </c>
      <c r="D288" s="26">
        <f>'[1]Місто'!E432</f>
        <v>0</v>
      </c>
      <c r="E288" s="26">
        <f>'[1]Місто'!F432</f>
        <v>0</v>
      </c>
      <c r="F288" s="26"/>
      <c r="G288" s="26"/>
      <c r="H288" s="26"/>
      <c r="I288" s="27"/>
      <c r="J288" s="26"/>
      <c r="K288" s="26"/>
      <c r="L288" s="26"/>
      <c r="M288" s="26"/>
      <c r="N288" s="26"/>
      <c r="O288" s="27">
        <f t="shared" si="61"/>
        <v>0</v>
      </c>
      <c r="P288" s="50"/>
    </row>
    <row r="289" spans="1:16" s="3" customFormat="1" ht="75" customHeight="1" hidden="1">
      <c r="A289" s="129" t="s">
        <v>495</v>
      </c>
      <c r="B289" s="143" t="s">
        <v>54</v>
      </c>
      <c r="C289" s="144" t="s">
        <v>494</v>
      </c>
      <c r="D289" s="150"/>
      <c r="E289" s="150"/>
      <c r="F289" s="150"/>
      <c r="G289" s="150"/>
      <c r="H289" s="150"/>
      <c r="I289" s="151">
        <f aca="true" t="shared" si="66" ref="I289:N289">I290</f>
        <v>0</v>
      </c>
      <c r="J289" s="151">
        <f t="shared" si="66"/>
        <v>0</v>
      </c>
      <c r="K289" s="151">
        <f t="shared" si="66"/>
        <v>0</v>
      </c>
      <c r="L289" s="151">
        <f t="shared" si="66"/>
        <v>0</v>
      </c>
      <c r="M289" s="151">
        <f t="shared" si="66"/>
        <v>0</v>
      </c>
      <c r="N289" s="151">
        <f t="shared" si="66"/>
        <v>0</v>
      </c>
      <c r="O289" s="151">
        <f t="shared" si="61"/>
        <v>0</v>
      </c>
      <c r="P289" s="50"/>
    </row>
    <row r="290" spans="1:16" s="3" customFormat="1" ht="25.5" hidden="1">
      <c r="A290" s="9" t="s">
        <v>416</v>
      </c>
      <c r="B290" s="9" t="s">
        <v>54</v>
      </c>
      <c r="C290" s="66" t="s">
        <v>189</v>
      </c>
      <c r="D290" s="26">
        <f>'[1]Місто'!E434</f>
        <v>0</v>
      </c>
      <c r="E290" s="26">
        <f>'[1]Місто'!F434</f>
        <v>0</v>
      </c>
      <c r="F290" s="26">
        <f>'[1]Місто'!G434</f>
        <v>0</v>
      </c>
      <c r="G290" s="26">
        <f>'[1]Місто'!H434</f>
        <v>0</v>
      </c>
      <c r="H290" s="26"/>
      <c r="I290" s="27">
        <f>J290+M290</f>
        <v>0</v>
      </c>
      <c r="J290" s="26">
        <f>'[1]Місто'!K434</f>
        <v>0</v>
      </c>
      <c r="K290" s="26">
        <f>'[1]Місто'!L434</f>
        <v>0</v>
      </c>
      <c r="L290" s="26">
        <f>'[1]Місто'!M434</f>
        <v>0</v>
      </c>
      <c r="M290" s="26">
        <f>'[1]Місто'!N434</f>
        <v>0</v>
      </c>
      <c r="N290" s="26">
        <f>'[1]Місто'!O434</f>
        <v>0</v>
      </c>
      <c r="O290" s="27">
        <f t="shared" si="61"/>
        <v>0</v>
      </c>
      <c r="P290" s="50"/>
    </row>
    <row r="291" spans="1:16" s="3" customFormat="1" ht="12.75">
      <c r="A291" s="137" t="s">
        <v>487</v>
      </c>
      <c r="B291" s="137" t="s">
        <v>55</v>
      </c>
      <c r="C291" s="145" t="s">
        <v>477</v>
      </c>
      <c r="D291" s="140">
        <f>SUM(D292:D296)</f>
        <v>115961</v>
      </c>
      <c r="E291" s="140">
        <f>SUM(E292:E296)</f>
        <v>115961</v>
      </c>
      <c r="F291" s="140"/>
      <c r="G291" s="140"/>
      <c r="H291" s="140"/>
      <c r="I291" s="146"/>
      <c r="J291" s="140"/>
      <c r="K291" s="140"/>
      <c r="L291" s="140"/>
      <c r="M291" s="140"/>
      <c r="N291" s="140"/>
      <c r="O291" s="146">
        <f t="shared" si="61"/>
        <v>115961</v>
      </c>
      <c r="P291" s="50"/>
    </row>
    <row r="292" spans="1:16" s="3" customFormat="1" ht="63.75">
      <c r="A292" s="9" t="s">
        <v>417</v>
      </c>
      <c r="B292" s="9" t="s">
        <v>55</v>
      </c>
      <c r="C292" s="133" t="s">
        <v>497</v>
      </c>
      <c r="D292" s="26">
        <f>'[1]Місто'!E437</f>
        <v>14160</v>
      </c>
      <c r="E292" s="26">
        <f>'[1]Місто'!F437</f>
        <v>14160</v>
      </c>
      <c r="F292" s="26"/>
      <c r="G292" s="26"/>
      <c r="H292" s="26"/>
      <c r="I292" s="27">
        <f>J292+M292</f>
        <v>0</v>
      </c>
      <c r="J292" s="26"/>
      <c r="K292" s="26"/>
      <c r="L292" s="26"/>
      <c r="M292" s="26"/>
      <c r="N292" s="26"/>
      <c r="O292" s="27">
        <f t="shared" si="61"/>
        <v>14160</v>
      </c>
      <c r="P292" s="50"/>
    </row>
    <row r="293" spans="1:16" s="3" customFormat="1" ht="51">
      <c r="A293" s="9" t="s">
        <v>457</v>
      </c>
      <c r="B293" s="9" t="s">
        <v>55</v>
      </c>
      <c r="C293" s="62" t="s">
        <v>378</v>
      </c>
      <c r="D293" s="26">
        <f>'[1]Місто'!E438+'[1]Місто'!E442</f>
        <v>31950</v>
      </c>
      <c r="E293" s="26">
        <f>'[1]Місто'!F438+'[1]Місто'!F442</f>
        <v>31950</v>
      </c>
      <c r="F293" s="26"/>
      <c r="G293" s="26"/>
      <c r="H293" s="26"/>
      <c r="I293" s="26"/>
      <c r="J293" s="26"/>
      <c r="K293" s="26"/>
      <c r="L293" s="26"/>
      <c r="M293" s="26"/>
      <c r="N293" s="26"/>
      <c r="O293" s="27">
        <f t="shared" si="61"/>
        <v>31950</v>
      </c>
      <c r="P293" s="50"/>
    </row>
    <row r="294" spans="1:16" s="3" customFormat="1" ht="38.25">
      <c r="A294" s="9" t="s">
        <v>511</v>
      </c>
      <c r="B294" s="9" t="s">
        <v>55</v>
      </c>
      <c r="C294" s="62" t="s">
        <v>670</v>
      </c>
      <c r="D294" s="26">
        <f>'[1]Місто'!E440+'[1]Місто'!E443</f>
        <v>69851</v>
      </c>
      <c r="E294" s="26">
        <f>'[1]Місто'!F440+'[1]Місто'!F443</f>
        <v>69851</v>
      </c>
      <c r="F294" s="26"/>
      <c r="G294" s="26"/>
      <c r="H294" s="26"/>
      <c r="I294" s="26"/>
      <c r="J294" s="26"/>
      <c r="K294" s="26"/>
      <c r="L294" s="26"/>
      <c r="M294" s="26"/>
      <c r="N294" s="26"/>
      <c r="O294" s="27">
        <f t="shared" si="61"/>
        <v>69851</v>
      </c>
      <c r="P294" s="50"/>
    </row>
    <row r="295" spans="1:16" s="3" customFormat="1" ht="51" hidden="1">
      <c r="A295" s="9" t="s">
        <v>543</v>
      </c>
      <c r="B295" s="9" t="s">
        <v>55</v>
      </c>
      <c r="C295" s="62" t="s">
        <v>450</v>
      </c>
      <c r="D295" s="26">
        <f>'[1]Місто'!$E$439</f>
        <v>0</v>
      </c>
      <c r="E295" s="26">
        <f>'[1]Місто'!$E$439</f>
        <v>0</v>
      </c>
      <c r="F295" s="26"/>
      <c r="G295" s="26"/>
      <c r="H295" s="26"/>
      <c r="I295" s="26"/>
      <c r="J295" s="26"/>
      <c r="K295" s="26"/>
      <c r="L295" s="26"/>
      <c r="M295" s="26"/>
      <c r="N295" s="26"/>
      <c r="O295" s="27">
        <f t="shared" si="61"/>
        <v>0</v>
      </c>
      <c r="P295" s="50"/>
    </row>
    <row r="296" spans="1:16" s="3" customFormat="1" ht="51" hidden="1">
      <c r="A296" s="9" t="s">
        <v>535</v>
      </c>
      <c r="B296" s="9" t="s">
        <v>55</v>
      </c>
      <c r="C296" s="66" t="s">
        <v>364</v>
      </c>
      <c r="D296" s="26">
        <f>'[1]Місто'!E441</f>
        <v>0</v>
      </c>
      <c r="E296" s="26">
        <f>'[1]Місто'!F441</f>
        <v>0</v>
      </c>
      <c r="F296" s="26"/>
      <c r="G296" s="26"/>
      <c r="H296" s="26"/>
      <c r="I296" s="26"/>
      <c r="J296" s="26"/>
      <c r="K296" s="26"/>
      <c r="L296" s="26"/>
      <c r="M296" s="26"/>
      <c r="N296" s="26"/>
      <c r="O296" s="27">
        <f t="shared" si="61"/>
        <v>0</v>
      </c>
      <c r="P296" s="50"/>
    </row>
    <row r="297" spans="1:26" s="51" customFormat="1" ht="38.25">
      <c r="A297" s="83" t="s">
        <v>315</v>
      </c>
      <c r="B297" s="83" t="s">
        <v>161</v>
      </c>
      <c r="C297" s="19" t="s">
        <v>146</v>
      </c>
      <c r="D297" s="49">
        <f>D298</f>
        <v>5666202</v>
      </c>
      <c r="E297" s="49">
        <f>E298</f>
        <v>5666202</v>
      </c>
      <c r="F297" s="49">
        <f aca="true" t="shared" si="67" ref="F297:N297">F298</f>
        <v>2497305</v>
      </c>
      <c r="G297" s="49">
        <f t="shared" si="67"/>
        <v>508986</v>
      </c>
      <c r="H297" s="49"/>
      <c r="I297" s="49">
        <f t="shared" si="67"/>
        <v>4647022</v>
      </c>
      <c r="J297" s="49">
        <f t="shared" si="67"/>
        <v>180706</v>
      </c>
      <c r="K297" s="49">
        <f t="shared" si="67"/>
        <v>0</v>
      </c>
      <c r="L297" s="49">
        <f t="shared" si="67"/>
        <v>0</v>
      </c>
      <c r="M297" s="49">
        <f t="shared" si="67"/>
        <v>4466316</v>
      </c>
      <c r="N297" s="49">
        <f t="shared" si="67"/>
        <v>4466316</v>
      </c>
      <c r="O297" s="49">
        <f t="shared" si="61"/>
        <v>10313224</v>
      </c>
      <c r="P297" s="50">
        <f>O297-'[1]Місто'!$P$445</f>
        <v>0</v>
      </c>
      <c r="Q297" s="54"/>
      <c r="R297" s="54"/>
      <c r="S297" s="54"/>
      <c r="T297" s="54"/>
      <c r="U297" s="54"/>
      <c r="V297" s="54"/>
      <c r="W297" s="54"/>
      <c r="X297" s="54"/>
      <c r="Y297" s="54"/>
      <c r="Z297" s="54"/>
    </row>
    <row r="298" spans="1:16" s="54" customFormat="1" ht="38.25">
      <c r="A298" s="78" t="s">
        <v>316</v>
      </c>
      <c r="B298" s="40"/>
      <c r="C298" s="65" t="s">
        <v>146</v>
      </c>
      <c r="D298" s="41">
        <f>SUM(D299:D310)-D305</f>
        <v>5666202</v>
      </c>
      <c r="E298" s="41">
        <f>SUM(E299:E310)-E305</f>
        <v>5666202</v>
      </c>
      <c r="F298" s="41">
        <f>SUM(F299:F309)-F305</f>
        <v>2497305</v>
      </c>
      <c r="G298" s="41">
        <f>SUM(G299:G309)-G305</f>
        <v>508986</v>
      </c>
      <c r="H298" s="41"/>
      <c r="I298" s="41">
        <f aca="true" t="shared" si="68" ref="I298:N298">SUM(I299:I309)-I305-I303</f>
        <v>4647022</v>
      </c>
      <c r="J298" s="41">
        <f t="shared" si="68"/>
        <v>180706</v>
      </c>
      <c r="K298" s="41">
        <f t="shared" si="68"/>
        <v>0</v>
      </c>
      <c r="L298" s="41">
        <f t="shared" si="68"/>
        <v>0</v>
      </c>
      <c r="M298" s="41">
        <f t="shared" si="68"/>
        <v>4466316</v>
      </c>
      <c r="N298" s="41">
        <f t="shared" si="68"/>
        <v>4466316</v>
      </c>
      <c r="O298" s="41">
        <f t="shared" si="61"/>
        <v>10313224</v>
      </c>
      <c r="P298" s="50"/>
    </row>
    <row r="299" spans="1:16" s="54" customFormat="1" ht="51">
      <c r="A299" s="78" t="s">
        <v>24</v>
      </c>
      <c r="B299" s="61" t="s">
        <v>34</v>
      </c>
      <c r="C299" s="68" t="s">
        <v>349</v>
      </c>
      <c r="D299" s="41">
        <f>'[1]Місто'!E447</f>
        <v>4332067</v>
      </c>
      <c r="E299" s="41">
        <f>'[1]Місто'!F447</f>
        <v>4332067</v>
      </c>
      <c r="F299" s="41">
        <f>'[1]Місто'!G447</f>
        <v>2497305</v>
      </c>
      <c r="G299" s="41">
        <f>'[1]Місто'!H447</f>
        <v>508986</v>
      </c>
      <c r="H299" s="41"/>
      <c r="I299" s="41">
        <f>J299+M299</f>
        <v>22672</v>
      </c>
      <c r="J299" s="41">
        <f>'[1]Місто'!K447</f>
        <v>22672</v>
      </c>
      <c r="K299" s="41">
        <f>'[1]Місто'!L447</f>
        <v>0</v>
      </c>
      <c r="L299" s="41">
        <f>'[1]Місто'!M447</f>
        <v>0</v>
      </c>
      <c r="M299" s="41">
        <f>'[1]Місто'!N447</f>
        <v>0</v>
      </c>
      <c r="N299" s="41">
        <f>'[1]Місто'!O447</f>
        <v>0</v>
      </c>
      <c r="O299" s="41">
        <f t="shared" si="61"/>
        <v>4354739</v>
      </c>
      <c r="P299" s="50"/>
    </row>
    <row r="300" spans="1:16" s="3" customFormat="1" ht="12.75">
      <c r="A300" s="9" t="s">
        <v>464</v>
      </c>
      <c r="B300" s="9" t="s">
        <v>128</v>
      </c>
      <c r="C300" s="4" t="s">
        <v>130</v>
      </c>
      <c r="D300" s="26">
        <f>'[1]Місто'!E449</f>
        <v>1101502</v>
      </c>
      <c r="E300" s="26">
        <f>'[1]Місто'!F449</f>
        <v>1101502</v>
      </c>
      <c r="F300" s="26">
        <f>'[1]Місто'!G449</f>
        <v>0</v>
      </c>
      <c r="G300" s="26">
        <f>'[1]Місто'!H449</f>
        <v>0</v>
      </c>
      <c r="H300" s="26"/>
      <c r="I300" s="41">
        <f>J300+M300</f>
        <v>158034</v>
      </c>
      <c r="J300" s="26">
        <f>'[1]Місто'!K449</f>
        <v>158034</v>
      </c>
      <c r="K300" s="26">
        <f>'[1]Місто'!L449</f>
        <v>0</v>
      </c>
      <c r="L300" s="26">
        <f>'[1]Місто'!M449</f>
        <v>0</v>
      </c>
      <c r="M300" s="26">
        <f>'[1]Місто'!N449</f>
        <v>0</v>
      </c>
      <c r="N300" s="26">
        <f>'[1]Місто'!O449</f>
        <v>0</v>
      </c>
      <c r="O300" s="41">
        <f t="shared" si="61"/>
        <v>1259536</v>
      </c>
      <c r="P300" s="50"/>
    </row>
    <row r="301" spans="1:16" s="3" customFormat="1" ht="25.5">
      <c r="A301" s="67" t="s">
        <v>317</v>
      </c>
      <c r="B301" s="37" t="s">
        <v>89</v>
      </c>
      <c r="C301" s="68" t="s">
        <v>188</v>
      </c>
      <c r="D301" s="36"/>
      <c r="E301" s="36"/>
      <c r="F301" s="36"/>
      <c r="G301" s="36"/>
      <c r="H301" s="36"/>
      <c r="I301" s="36">
        <f>J301+M301</f>
        <v>4466316</v>
      </c>
      <c r="J301" s="36"/>
      <c r="K301" s="36"/>
      <c r="L301" s="36"/>
      <c r="M301" s="36">
        <f>N301</f>
        <v>4466316</v>
      </c>
      <c r="N301" s="36">
        <f>'[1]Місто'!$O$451</f>
        <v>4466316</v>
      </c>
      <c r="O301" s="52">
        <f t="shared" si="61"/>
        <v>4466316</v>
      </c>
      <c r="P301" s="50"/>
    </row>
    <row r="302" spans="1:16" s="3" customFormat="1" ht="38.25" hidden="1">
      <c r="A302" s="67" t="s">
        <v>598</v>
      </c>
      <c r="B302" s="37" t="s">
        <v>53</v>
      </c>
      <c r="C302" s="66" t="s">
        <v>29</v>
      </c>
      <c r="D302" s="36">
        <f>'[1]Місто'!E453</f>
        <v>0</v>
      </c>
      <c r="E302" s="36">
        <f>'[1]Місто'!F453</f>
        <v>0</v>
      </c>
      <c r="F302" s="36"/>
      <c r="G302" s="36"/>
      <c r="H302" s="36"/>
      <c r="I302" s="36"/>
      <c r="J302" s="36"/>
      <c r="K302" s="36"/>
      <c r="L302" s="36"/>
      <c r="M302" s="36"/>
      <c r="N302" s="36"/>
      <c r="O302" s="52">
        <f t="shared" si="61"/>
        <v>0</v>
      </c>
      <c r="P302" s="50"/>
    </row>
    <row r="303" spans="1:16" s="3" customFormat="1" ht="78.75" customHeight="1" hidden="1">
      <c r="A303" s="137" t="s">
        <v>499</v>
      </c>
      <c r="B303" s="137" t="s">
        <v>54</v>
      </c>
      <c r="C303" s="139" t="s">
        <v>494</v>
      </c>
      <c r="D303" s="135"/>
      <c r="E303" s="135"/>
      <c r="F303" s="135"/>
      <c r="G303" s="135"/>
      <c r="H303" s="135"/>
      <c r="I303" s="135">
        <f>J303+M303</f>
        <v>0</v>
      </c>
      <c r="J303" s="135">
        <f>J304</f>
        <v>0</v>
      </c>
      <c r="K303" s="135">
        <f>K304</f>
        <v>0</v>
      </c>
      <c r="L303" s="135">
        <f>L304</f>
        <v>0</v>
      </c>
      <c r="M303" s="135">
        <f>M304</f>
        <v>0</v>
      </c>
      <c r="N303" s="135">
        <f>N304</f>
        <v>0</v>
      </c>
      <c r="O303" s="136">
        <f t="shared" si="61"/>
        <v>0</v>
      </c>
      <c r="P303" s="50"/>
    </row>
    <row r="304" spans="1:16" s="3" customFormat="1" ht="33" customHeight="1" hidden="1">
      <c r="A304" s="9" t="s">
        <v>500</v>
      </c>
      <c r="B304" s="9" t="s">
        <v>54</v>
      </c>
      <c r="C304" s="66" t="s">
        <v>189</v>
      </c>
      <c r="D304" s="26">
        <f>'[1]Місто'!E455</f>
        <v>0</v>
      </c>
      <c r="E304" s="26">
        <f>'[1]Місто'!F455</f>
        <v>0</v>
      </c>
      <c r="F304" s="26">
        <f>'[1]Місто'!G455</f>
        <v>0</v>
      </c>
      <c r="G304" s="26">
        <f>'[1]Місто'!H455</f>
        <v>0</v>
      </c>
      <c r="H304" s="26"/>
      <c r="I304" s="26">
        <f>J304+M304</f>
        <v>0</v>
      </c>
      <c r="J304" s="26">
        <f>'[1]Місто'!K455</f>
        <v>0</v>
      </c>
      <c r="K304" s="26">
        <f>'[1]Місто'!L455</f>
        <v>0</v>
      </c>
      <c r="L304" s="26">
        <f>'[1]Місто'!M455</f>
        <v>0</v>
      </c>
      <c r="M304" s="26">
        <f>'[1]Місто'!N455</f>
        <v>0</v>
      </c>
      <c r="N304" s="26">
        <f>'[1]Місто'!O455</f>
        <v>0</v>
      </c>
      <c r="O304" s="52">
        <f t="shared" si="61"/>
        <v>0</v>
      </c>
      <c r="P304" s="50"/>
    </row>
    <row r="305" spans="1:16" s="3" customFormat="1" ht="12.75">
      <c r="A305" s="137" t="s">
        <v>488</v>
      </c>
      <c r="B305" s="137" t="s">
        <v>55</v>
      </c>
      <c r="C305" s="145" t="s">
        <v>477</v>
      </c>
      <c r="D305" s="140">
        <f>SUM(D306:D310)</f>
        <v>232633</v>
      </c>
      <c r="E305" s="140">
        <f>SUM(E306:E310)</f>
        <v>232633</v>
      </c>
      <c r="F305" s="140"/>
      <c r="G305" s="140"/>
      <c r="H305" s="140"/>
      <c r="I305" s="140"/>
      <c r="J305" s="140"/>
      <c r="K305" s="140"/>
      <c r="L305" s="140"/>
      <c r="M305" s="140"/>
      <c r="N305" s="140"/>
      <c r="O305" s="147">
        <f t="shared" si="61"/>
        <v>232633</v>
      </c>
      <c r="P305" s="50"/>
    </row>
    <row r="306" spans="1:16" s="3" customFormat="1" ht="63.75">
      <c r="A306" s="9" t="s">
        <v>418</v>
      </c>
      <c r="B306" s="9" t="s">
        <v>55</v>
      </c>
      <c r="C306" s="133" t="s">
        <v>497</v>
      </c>
      <c r="D306" s="26">
        <f>'[1]Місто'!E458</f>
        <v>141782</v>
      </c>
      <c r="E306" s="26">
        <f>'[1]Місто'!F458</f>
        <v>141782</v>
      </c>
      <c r="F306" s="26"/>
      <c r="G306" s="26"/>
      <c r="H306" s="26"/>
      <c r="I306" s="26"/>
      <c r="J306" s="26"/>
      <c r="K306" s="26"/>
      <c r="L306" s="26"/>
      <c r="M306" s="26"/>
      <c r="N306" s="26"/>
      <c r="O306" s="41">
        <f aca="true" t="shared" si="69" ref="O306:O354">D306+I306</f>
        <v>141782</v>
      </c>
      <c r="P306" s="50"/>
    </row>
    <row r="307" spans="1:16" s="3" customFormat="1" ht="51">
      <c r="A307" s="9" t="s">
        <v>458</v>
      </c>
      <c r="B307" s="9" t="s">
        <v>55</v>
      </c>
      <c r="C307" s="62" t="s">
        <v>378</v>
      </c>
      <c r="D307" s="26">
        <f>'[1]Місто'!E460</f>
        <v>43889</v>
      </c>
      <c r="E307" s="26">
        <f>'[1]Місто'!F460</f>
        <v>43889</v>
      </c>
      <c r="F307" s="26"/>
      <c r="G307" s="26"/>
      <c r="H307" s="26"/>
      <c r="I307" s="26"/>
      <c r="J307" s="26"/>
      <c r="K307" s="26"/>
      <c r="L307" s="26"/>
      <c r="M307" s="26"/>
      <c r="N307" s="26"/>
      <c r="O307" s="41">
        <f t="shared" si="69"/>
        <v>43889</v>
      </c>
      <c r="P307" s="50"/>
    </row>
    <row r="308" spans="1:16" s="3" customFormat="1" ht="51" hidden="1">
      <c r="A308" s="9" t="s">
        <v>506</v>
      </c>
      <c r="B308" s="9" t="s">
        <v>55</v>
      </c>
      <c r="C308" s="62" t="s">
        <v>450</v>
      </c>
      <c r="D308" s="26">
        <f>'[1]Місто'!E459+'[1]Місто'!E464</f>
        <v>0</v>
      </c>
      <c r="E308" s="26">
        <f>'[1]Місто'!F459+'[1]Місто'!F464</f>
        <v>0</v>
      </c>
      <c r="F308" s="26"/>
      <c r="G308" s="26"/>
      <c r="H308" s="26"/>
      <c r="I308" s="26"/>
      <c r="J308" s="26"/>
      <c r="K308" s="26"/>
      <c r="L308" s="26"/>
      <c r="M308" s="26"/>
      <c r="N308" s="26"/>
      <c r="O308" s="41">
        <f t="shared" si="69"/>
        <v>0</v>
      </c>
      <c r="P308" s="50"/>
    </row>
    <row r="309" spans="1:16" s="3" customFormat="1" ht="38.25">
      <c r="A309" s="9" t="s">
        <v>512</v>
      </c>
      <c r="B309" s="9" t="s">
        <v>55</v>
      </c>
      <c r="C309" s="62" t="s">
        <v>670</v>
      </c>
      <c r="D309" s="26">
        <f>'[1]Місто'!E461+'[1]Місто'!E463</f>
        <v>46962</v>
      </c>
      <c r="E309" s="26">
        <f>'[1]Місто'!F461+'[1]Місто'!F463</f>
        <v>46962</v>
      </c>
      <c r="F309" s="26"/>
      <c r="G309" s="26"/>
      <c r="H309" s="26"/>
      <c r="I309" s="26"/>
      <c r="J309" s="26"/>
      <c r="K309" s="26"/>
      <c r="L309" s="26"/>
      <c r="M309" s="26"/>
      <c r="N309" s="26"/>
      <c r="O309" s="41">
        <f t="shared" si="69"/>
        <v>46962</v>
      </c>
      <c r="P309" s="50"/>
    </row>
    <row r="310" spans="1:16" s="3" customFormat="1" ht="51" hidden="1">
      <c r="A310" s="9" t="s">
        <v>536</v>
      </c>
      <c r="B310" s="9" t="s">
        <v>55</v>
      </c>
      <c r="C310" s="66" t="s">
        <v>364</v>
      </c>
      <c r="D310" s="26">
        <f>'[1]Місто'!E462</f>
        <v>0</v>
      </c>
      <c r="E310" s="26">
        <f>'[1]Місто'!F462</f>
        <v>0</v>
      </c>
      <c r="F310" s="26"/>
      <c r="G310" s="26"/>
      <c r="H310" s="26"/>
      <c r="I310" s="26"/>
      <c r="J310" s="26"/>
      <c r="K310" s="26"/>
      <c r="L310" s="26"/>
      <c r="M310" s="26"/>
      <c r="N310" s="26"/>
      <c r="O310" s="41">
        <f t="shared" si="69"/>
        <v>0</v>
      </c>
      <c r="P310" s="50"/>
    </row>
    <row r="311" spans="1:16" s="18" customFormat="1" ht="41.25" customHeight="1">
      <c r="A311" s="17" t="s">
        <v>318</v>
      </c>
      <c r="B311" s="17" t="s">
        <v>162</v>
      </c>
      <c r="C311" s="19" t="s">
        <v>147</v>
      </c>
      <c r="D311" s="29">
        <f>D312</f>
        <v>5407389</v>
      </c>
      <c r="E311" s="29">
        <f>E312</f>
        <v>5407389</v>
      </c>
      <c r="F311" s="29">
        <f aca="true" t="shared" si="70" ref="F311:N311">F312</f>
        <v>2569075</v>
      </c>
      <c r="G311" s="29">
        <f t="shared" si="70"/>
        <v>532191</v>
      </c>
      <c r="H311" s="29"/>
      <c r="I311" s="29">
        <f t="shared" si="70"/>
        <v>6797687</v>
      </c>
      <c r="J311" s="29">
        <f t="shared" si="70"/>
        <v>31948</v>
      </c>
      <c r="K311" s="29">
        <f t="shared" si="70"/>
        <v>0</v>
      </c>
      <c r="L311" s="29">
        <f t="shared" si="70"/>
        <v>0</v>
      </c>
      <c r="M311" s="29">
        <f t="shared" si="70"/>
        <v>6765739</v>
      </c>
      <c r="N311" s="29">
        <f t="shared" si="70"/>
        <v>6765739</v>
      </c>
      <c r="O311" s="29">
        <f>D311+I311</f>
        <v>12205076</v>
      </c>
      <c r="P311" s="50">
        <f>O311-'[1]Місто'!$P$465</f>
        <v>0</v>
      </c>
    </row>
    <row r="312" spans="1:16" s="3" customFormat="1" ht="25.5">
      <c r="A312" s="9" t="s">
        <v>319</v>
      </c>
      <c r="B312" s="9"/>
      <c r="C312" s="4" t="s">
        <v>147</v>
      </c>
      <c r="D312" s="26">
        <f>SUM(D313:D325)-D320-D317</f>
        <v>5407389</v>
      </c>
      <c r="E312" s="26">
        <f>SUM(E313:E325)-E320-E317</f>
        <v>5407389</v>
      </c>
      <c r="F312" s="26">
        <f>SUM(F313:F324)-F320-F317</f>
        <v>2569075</v>
      </c>
      <c r="G312" s="26">
        <f>SUM(G313:G324)-G320-G317</f>
        <v>532191</v>
      </c>
      <c r="H312" s="26"/>
      <c r="I312" s="26">
        <f>SUM(I313:I324)-I320-I317</f>
        <v>6797687</v>
      </c>
      <c r="J312" s="26">
        <f>SUM(J313:J324)-J320</f>
        <v>31948</v>
      </c>
      <c r="K312" s="26">
        <f>SUM(K313:K324)-K320</f>
        <v>0</v>
      </c>
      <c r="L312" s="26">
        <f>SUM(L313:L324)-L320</f>
        <v>0</v>
      </c>
      <c r="M312" s="26">
        <f>SUM(M313:M324)-M320</f>
        <v>6765739</v>
      </c>
      <c r="N312" s="26">
        <f>SUM(N313:N324)-N320</f>
        <v>6765739</v>
      </c>
      <c r="O312" s="26">
        <f t="shared" si="69"/>
        <v>12205076</v>
      </c>
      <c r="P312" s="50"/>
    </row>
    <row r="313" spans="1:16" s="1" customFormat="1" ht="51">
      <c r="A313" s="8" t="s">
        <v>25</v>
      </c>
      <c r="B313" s="8" t="s">
        <v>34</v>
      </c>
      <c r="C313" s="68" t="s">
        <v>349</v>
      </c>
      <c r="D313" s="26">
        <f>'[1]Місто'!E467</f>
        <v>4169854</v>
      </c>
      <c r="E313" s="26">
        <f>'[1]Місто'!F467</f>
        <v>4169854</v>
      </c>
      <c r="F313" s="26">
        <f>'[1]Місто'!G467</f>
        <v>2569075</v>
      </c>
      <c r="G313" s="26">
        <f>'[1]Місто'!H467</f>
        <v>363820</v>
      </c>
      <c r="H313" s="26"/>
      <c r="I313" s="26">
        <f>J313+M313</f>
        <v>3489</v>
      </c>
      <c r="J313" s="26">
        <f>'[1]Місто'!K467</f>
        <v>1948</v>
      </c>
      <c r="K313" s="26">
        <f>'[1]Місто'!L467</f>
        <v>0</v>
      </c>
      <c r="L313" s="26">
        <f>'[1]Місто'!M467</f>
        <v>0</v>
      </c>
      <c r="M313" s="26">
        <f>'[1]Місто'!N467</f>
        <v>1541</v>
      </c>
      <c r="N313" s="26">
        <f>'[1]Місто'!O467</f>
        <v>1541</v>
      </c>
      <c r="O313" s="26">
        <f t="shared" si="69"/>
        <v>4173343</v>
      </c>
      <c r="P313" s="50"/>
    </row>
    <row r="314" spans="1:16" s="3" customFormat="1" ht="12.75">
      <c r="A314" s="9" t="s">
        <v>465</v>
      </c>
      <c r="B314" s="9" t="s">
        <v>128</v>
      </c>
      <c r="C314" s="4" t="s">
        <v>130</v>
      </c>
      <c r="D314" s="26">
        <f>'[1]Місто'!E469</f>
        <v>1012559</v>
      </c>
      <c r="E314" s="26">
        <f>'[1]Місто'!F469</f>
        <v>1012559</v>
      </c>
      <c r="F314" s="26">
        <f>'[1]Місто'!G469</f>
        <v>0</v>
      </c>
      <c r="G314" s="26">
        <f>'[1]Місто'!H469</f>
        <v>168371</v>
      </c>
      <c r="H314" s="26"/>
      <c r="I314" s="26">
        <f>J314+M314</f>
        <v>30000</v>
      </c>
      <c r="J314" s="26">
        <f>'[1]Місто'!K469</f>
        <v>30000</v>
      </c>
      <c r="K314" s="26">
        <f>'[1]Місто'!L469</f>
        <v>0</v>
      </c>
      <c r="L314" s="26">
        <f>'[1]Місто'!M469</f>
        <v>0</v>
      </c>
      <c r="M314" s="26">
        <f>'[1]Місто'!N469</f>
        <v>0</v>
      </c>
      <c r="N314" s="26">
        <f>'[1]Місто'!O469</f>
        <v>0</v>
      </c>
      <c r="O314" s="26">
        <f t="shared" si="69"/>
        <v>1042559</v>
      </c>
      <c r="P314" s="50"/>
    </row>
    <row r="315" spans="1:16" s="3" customFormat="1" ht="25.5">
      <c r="A315" s="67" t="s">
        <v>320</v>
      </c>
      <c r="B315" s="37" t="s">
        <v>89</v>
      </c>
      <c r="C315" s="68" t="s">
        <v>188</v>
      </c>
      <c r="D315" s="36"/>
      <c r="E315" s="36"/>
      <c r="F315" s="36"/>
      <c r="G315" s="36"/>
      <c r="H315" s="36"/>
      <c r="I315" s="36">
        <f>J315+M315</f>
        <v>6764198</v>
      </c>
      <c r="J315" s="36"/>
      <c r="K315" s="36"/>
      <c r="L315" s="36"/>
      <c r="M315" s="36">
        <f>N315</f>
        <v>6764198</v>
      </c>
      <c r="N315" s="36">
        <f>'[1]Місто'!$O$471</f>
        <v>6764198</v>
      </c>
      <c r="O315" s="52">
        <f t="shared" si="69"/>
        <v>6764198</v>
      </c>
      <c r="P315" s="50"/>
    </row>
    <row r="316" spans="1:16" s="3" customFormat="1" ht="26.25" customHeight="1" hidden="1">
      <c r="A316" s="9" t="s">
        <v>321</v>
      </c>
      <c r="B316" s="9" t="s">
        <v>54</v>
      </c>
      <c r="C316" s="4" t="s">
        <v>189</v>
      </c>
      <c r="D316" s="26">
        <f>'[1]Місто'!E475</f>
        <v>0</v>
      </c>
      <c r="E316" s="26">
        <f>'[1]Місто'!F475</f>
        <v>0</v>
      </c>
      <c r="F316" s="26">
        <f>'[1]Місто'!G475</f>
        <v>0</v>
      </c>
      <c r="G316" s="26">
        <f>'[1]Місто'!H475</f>
        <v>0</v>
      </c>
      <c r="H316" s="26"/>
      <c r="I316" s="36">
        <f>J316+M316</f>
        <v>0</v>
      </c>
      <c r="J316" s="26">
        <f>'[1]Місто'!K475</f>
        <v>0</v>
      </c>
      <c r="K316" s="26">
        <f>'[1]Місто'!L475</f>
        <v>0</v>
      </c>
      <c r="L316" s="26">
        <f>'[1]Місто'!M475</f>
        <v>0</v>
      </c>
      <c r="M316" s="26">
        <f>'[1]Місто'!N475</f>
        <v>0</v>
      </c>
      <c r="N316" s="26">
        <f>'[1]Місто'!O475</f>
        <v>0</v>
      </c>
      <c r="O316" s="52">
        <f t="shared" si="69"/>
        <v>0</v>
      </c>
      <c r="P316" s="50"/>
    </row>
    <row r="317" spans="1:16" s="3" customFormat="1" ht="26.25" customHeight="1" hidden="1">
      <c r="A317" s="143" t="s">
        <v>584</v>
      </c>
      <c r="B317" s="143" t="s">
        <v>579</v>
      </c>
      <c r="C317" s="155" t="s">
        <v>581</v>
      </c>
      <c r="D317" s="140">
        <f>D318</f>
        <v>0</v>
      </c>
      <c r="E317" s="140">
        <f>E318</f>
        <v>0</v>
      </c>
      <c r="F317" s="140"/>
      <c r="G317" s="140"/>
      <c r="H317" s="140"/>
      <c r="I317" s="148"/>
      <c r="J317" s="140"/>
      <c r="K317" s="140"/>
      <c r="L317" s="140"/>
      <c r="M317" s="140"/>
      <c r="N317" s="140"/>
      <c r="O317" s="147">
        <f t="shared" si="69"/>
        <v>0</v>
      </c>
      <c r="P317" s="50"/>
    </row>
    <row r="318" spans="1:16" s="3" customFormat="1" ht="12.75" hidden="1">
      <c r="A318" s="78" t="s">
        <v>585</v>
      </c>
      <c r="B318" s="78" t="s">
        <v>579</v>
      </c>
      <c r="C318" s="68" t="s">
        <v>583</v>
      </c>
      <c r="D318" s="26">
        <f>'[1]Місто'!E473</f>
        <v>0</v>
      </c>
      <c r="E318" s="26">
        <f>'[1]Місто'!F473</f>
        <v>0</v>
      </c>
      <c r="F318" s="26"/>
      <c r="G318" s="26"/>
      <c r="H318" s="26"/>
      <c r="I318" s="36"/>
      <c r="J318" s="26"/>
      <c r="K318" s="26"/>
      <c r="L318" s="26"/>
      <c r="M318" s="26"/>
      <c r="N318" s="26"/>
      <c r="O318" s="52">
        <f t="shared" si="69"/>
        <v>0</v>
      </c>
      <c r="P318" s="50"/>
    </row>
    <row r="319" spans="1:16" s="3" customFormat="1" ht="38.25" hidden="1">
      <c r="A319" s="67" t="s">
        <v>599</v>
      </c>
      <c r="B319" s="37" t="s">
        <v>53</v>
      </c>
      <c r="C319" s="66" t="s">
        <v>29</v>
      </c>
      <c r="D319" s="26">
        <f>'[1]Місто'!E477</f>
        <v>0</v>
      </c>
      <c r="E319" s="26">
        <f>'[1]Місто'!F477</f>
        <v>0</v>
      </c>
      <c r="F319" s="26"/>
      <c r="G319" s="26"/>
      <c r="H319" s="26"/>
      <c r="I319" s="36"/>
      <c r="J319" s="26"/>
      <c r="K319" s="26"/>
      <c r="L319" s="26"/>
      <c r="M319" s="26"/>
      <c r="N319" s="26"/>
      <c r="O319" s="52">
        <f t="shared" si="69"/>
        <v>0</v>
      </c>
      <c r="P319" s="50"/>
    </row>
    <row r="320" spans="1:16" s="3" customFormat="1" ht="17.25" customHeight="1">
      <c r="A320" s="137" t="s">
        <v>489</v>
      </c>
      <c r="B320" s="137" t="s">
        <v>55</v>
      </c>
      <c r="C320" s="139" t="s">
        <v>477</v>
      </c>
      <c r="D320" s="140">
        <f>SUM(D321:D325)</f>
        <v>224976</v>
      </c>
      <c r="E320" s="140">
        <f>SUM(E321:E325)</f>
        <v>224976</v>
      </c>
      <c r="F320" s="140"/>
      <c r="G320" s="140"/>
      <c r="H320" s="140"/>
      <c r="I320" s="148"/>
      <c r="J320" s="140"/>
      <c r="K320" s="140"/>
      <c r="L320" s="140"/>
      <c r="M320" s="140"/>
      <c r="N320" s="140"/>
      <c r="O320" s="147">
        <f t="shared" si="69"/>
        <v>224976</v>
      </c>
      <c r="P320" s="50"/>
    </row>
    <row r="321" spans="1:16" s="3" customFormat="1" ht="63.75">
      <c r="A321" s="9" t="s">
        <v>419</v>
      </c>
      <c r="B321" s="9" t="s">
        <v>55</v>
      </c>
      <c r="C321" s="133" t="s">
        <v>497</v>
      </c>
      <c r="D321" s="26">
        <f>'[1]Місто'!E480</f>
        <v>146508</v>
      </c>
      <c r="E321" s="26">
        <f>'[1]Місто'!F480</f>
        <v>146508</v>
      </c>
      <c r="F321" s="26"/>
      <c r="G321" s="26"/>
      <c r="H321" s="26"/>
      <c r="I321" s="26"/>
      <c r="J321" s="26"/>
      <c r="K321" s="26"/>
      <c r="L321" s="26"/>
      <c r="M321" s="26"/>
      <c r="N321" s="26"/>
      <c r="O321" s="26">
        <f t="shared" si="69"/>
        <v>146508</v>
      </c>
      <c r="P321" s="50"/>
    </row>
    <row r="322" spans="1:16" s="3" customFormat="1" ht="51">
      <c r="A322" s="9" t="s">
        <v>459</v>
      </c>
      <c r="B322" s="9" t="s">
        <v>55</v>
      </c>
      <c r="C322" s="62" t="s">
        <v>378</v>
      </c>
      <c r="D322" s="26">
        <f>'[1]Місто'!E482</f>
        <v>20991</v>
      </c>
      <c r="E322" s="26">
        <f>'[1]Місто'!F482</f>
        <v>20991</v>
      </c>
      <c r="F322" s="26"/>
      <c r="G322" s="26"/>
      <c r="H322" s="26"/>
      <c r="I322" s="26"/>
      <c r="J322" s="26"/>
      <c r="K322" s="26"/>
      <c r="L322" s="26"/>
      <c r="M322" s="26"/>
      <c r="N322" s="26"/>
      <c r="O322" s="26">
        <f t="shared" si="69"/>
        <v>20991</v>
      </c>
      <c r="P322" s="50"/>
    </row>
    <row r="323" spans="1:16" s="3" customFormat="1" ht="51" hidden="1">
      <c r="A323" s="9" t="s">
        <v>507</v>
      </c>
      <c r="B323" s="9" t="s">
        <v>55</v>
      </c>
      <c r="C323" s="62" t="s">
        <v>450</v>
      </c>
      <c r="D323" s="26">
        <f>'[1]Місто'!E481+'[1]Місто'!E486</f>
        <v>0</v>
      </c>
      <c r="E323" s="26">
        <f>'[1]Місто'!F481+'[1]Місто'!F486</f>
        <v>0</v>
      </c>
      <c r="F323" s="26"/>
      <c r="G323" s="26"/>
      <c r="H323" s="26"/>
      <c r="I323" s="26"/>
      <c r="J323" s="26"/>
      <c r="K323" s="26"/>
      <c r="L323" s="26"/>
      <c r="M323" s="26"/>
      <c r="N323" s="26"/>
      <c r="O323" s="26">
        <f t="shared" si="69"/>
        <v>0</v>
      </c>
      <c r="P323" s="50"/>
    </row>
    <row r="324" spans="1:16" s="3" customFormat="1" ht="38.25">
      <c r="A324" s="9" t="s">
        <v>513</v>
      </c>
      <c r="B324" s="9" t="s">
        <v>55</v>
      </c>
      <c r="C324" s="62" t="s">
        <v>670</v>
      </c>
      <c r="D324" s="26">
        <f>'[1]Місто'!E483+'[1]Місто'!E485</f>
        <v>51382</v>
      </c>
      <c r="E324" s="26">
        <f>'[1]Місто'!F483+'[1]Місто'!F485</f>
        <v>51382</v>
      </c>
      <c r="F324" s="26"/>
      <c r="G324" s="26"/>
      <c r="H324" s="26"/>
      <c r="I324" s="26"/>
      <c r="J324" s="26"/>
      <c r="K324" s="26"/>
      <c r="L324" s="26"/>
      <c r="M324" s="26"/>
      <c r="N324" s="26"/>
      <c r="O324" s="26">
        <f t="shared" si="69"/>
        <v>51382</v>
      </c>
      <c r="P324" s="50"/>
    </row>
    <row r="325" spans="1:16" s="3" customFormat="1" ht="51">
      <c r="A325" s="9" t="s">
        <v>537</v>
      </c>
      <c r="B325" s="9" t="s">
        <v>55</v>
      </c>
      <c r="C325" s="66" t="s">
        <v>364</v>
      </c>
      <c r="D325" s="26">
        <f>'[1]Місто'!E484</f>
        <v>6095</v>
      </c>
      <c r="E325" s="26">
        <f>'[1]Місто'!F484</f>
        <v>6095</v>
      </c>
      <c r="F325" s="26"/>
      <c r="G325" s="26"/>
      <c r="H325" s="26"/>
      <c r="I325" s="26"/>
      <c r="J325" s="26"/>
      <c r="K325" s="26"/>
      <c r="L325" s="26"/>
      <c r="M325" s="26"/>
      <c r="N325" s="26"/>
      <c r="O325" s="26">
        <f t="shared" si="69"/>
        <v>6095</v>
      </c>
      <c r="P325" s="50"/>
    </row>
    <row r="326" spans="1:16" s="18" customFormat="1" ht="38.25">
      <c r="A326" s="17" t="s">
        <v>322</v>
      </c>
      <c r="B326" s="17" t="s">
        <v>163</v>
      </c>
      <c r="C326" s="19" t="s">
        <v>150</v>
      </c>
      <c r="D326" s="28">
        <f>D327</f>
        <v>5979529</v>
      </c>
      <c r="E326" s="28">
        <f>E327</f>
        <v>5979529</v>
      </c>
      <c r="F326" s="28">
        <f aca="true" t="shared" si="71" ref="F326:N326">F327</f>
        <v>2757818</v>
      </c>
      <c r="G326" s="28">
        <f t="shared" si="71"/>
        <v>459985</v>
      </c>
      <c r="H326" s="28"/>
      <c r="I326" s="28">
        <f t="shared" si="71"/>
        <v>2704190</v>
      </c>
      <c r="J326" s="28">
        <f t="shared" si="71"/>
        <v>127629</v>
      </c>
      <c r="K326" s="28">
        <f t="shared" si="71"/>
        <v>0</v>
      </c>
      <c r="L326" s="28">
        <f t="shared" si="71"/>
        <v>0</v>
      </c>
      <c r="M326" s="28">
        <f t="shared" si="71"/>
        <v>2576561</v>
      </c>
      <c r="N326" s="28">
        <f t="shared" si="71"/>
        <v>2500000</v>
      </c>
      <c r="O326" s="28">
        <f t="shared" si="69"/>
        <v>8683719</v>
      </c>
      <c r="P326" s="50">
        <f>O326-'[1]Місто'!$P$487</f>
        <v>0</v>
      </c>
    </row>
    <row r="327" spans="1:16" s="3" customFormat="1" ht="38.25">
      <c r="A327" s="9" t="s">
        <v>323</v>
      </c>
      <c r="B327" s="9"/>
      <c r="C327" s="11" t="s">
        <v>150</v>
      </c>
      <c r="D327" s="25">
        <f>SUM(D328:D343)-D338-D336-D332-D329</f>
        <v>5979529</v>
      </c>
      <c r="E327" s="25">
        <f>SUM(E328:E343)-E338-E336-E332-E329</f>
        <v>5979529</v>
      </c>
      <c r="F327" s="25">
        <f>SUM(F328:F342)-F338-F336-F332-F329</f>
        <v>2757818</v>
      </c>
      <c r="G327" s="25">
        <f>SUM(G328:G342)-G338-G336-G332</f>
        <v>459985</v>
      </c>
      <c r="H327" s="25"/>
      <c r="I327" s="25">
        <f>SUM(I328:I342)-I338-I336</f>
        <v>2704190</v>
      </c>
      <c r="J327" s="25">
        <f>SUM(J328:J342)-J338-J336-J332</f>
        <v>127629</v>
      </c>
      <c r="K327" s="25">
        <f>SUM(K328:K342)-K338-K336-K332</f>
        <v>0</v>
      </c>
      <c r="L327" s="25">
        <f>SUM(L328:L342)-L338-L336-L332</f>
        <v>0</v>
      </c>
      <c r="M327" s="25">
        <f>SUM(M328:M342)-M338-M336-M332</f>
        <v>2576561</v>
      </c>
      <c r="N327" s="25">
        <f>SUM(N328:N342)-N338-N336-N332</f>
        <v>2500000</v>
      </c>
      <c r="O327" s="25">
        <f t="shared" si="69"/>
        <v>8683719</v>
      </c>
      <c r="P327" s="50"/>
    </row>
    <row r="328" spans="1:16" s="5" customFormat="1" ht="51">
      <c r="A328" s="8" t="s">
        <v>26</v>
      </c>
      <c r="B328" s="8" t="s">
        <v>34</v>
      </c>
      <c r="C328" s="68" t="s">
        <v>349</v>
      </c>
      <c r="D328" s="23">
        <f>'[1]Місто'!E489</f>
        <v>4608718</v>
      </c>
      <c r="E328" s="23">
        <f>'[1]Місто'!F489</f>
        <v>4608718</v>
      </c>
      <c r="F328" s="23">
        <f>'[1]Місто'!G489</f>
        <v>2757818</v>
      </c>
      <c r="G328" s="23">
        <f>'[1]Місто'!H489</f>
        <v>459985</v>
      </c>
      <c r="H328" s="23"/>
      <c r="I328" s="25">
        <f>J328+M328</f>
        <v>154190</v>
      </c>
      <c r="J328" s="23">
        <f>'[1]Місто'!K489</f>
        <v>77629</v>
      </c>
      <c r="K328" s="23">
        <f>'[1]Місто'!L489</f>
        <v>0</v>
      </c>
      <c r="L328" s="23">
        <f>'[1]Місто'!M489</f>
        <v>0</v>
      </c>
      <c r="M328" s="23">
        <f>'[1]Місто'!N489</f>
        <v>76561</v>
      </c>
      <c r="N328" s="23">
        <f>'[1]Місто'!O489</f>
        <v>0</v>
      </c>
      <c r="O328" s="25">
        <f t="shared" si="69"/>
        <v>4762908</v>
      </c>
      <c r="P328" s="50"/>
    </row>
    <row r="329" spans="1:16" s="5" customFormat="1" ht="25.5" hidden="1">
      <c r="A329" s="129" t="s">
        <v>493</v>
      </c>
      <c r="B329" s="129" t="s">
        <v>47</v>
      </c>
      <c r="C329" s="149" t="s">
        <v>371</v>
      </c>
      <c r="D329" s="23">
        <f>D330</f>
        <v>0</v>
      </c>
      <c r="E329" s="23">
        <f>E330</f>
        <v>0</v>
      </c>
      <c r="F329" s="23"/>
      <c r="G329" s="23"/>
      <c r="H329" s="23"/>
      <c r="I329" s="25">
        <f aca="true" t="shared" si="72" ref="I329:I335">J329+M329</f>
        <v>0</v>
      </c>
      <c r="J329" s="23"/>
      <c r="K329" s="23"/>
      <c r="L329" s="23"/>
      <c r="M329" s="23"/>
      <c r="N329" s="23"/>
      <c r="O329" s="25">
        <f t="shared" si="69"/>
        <v>0</v>
      </c>
      <c r="P329" s="50"/>
    </row>
    <row r="330" spans="1:16" s="5" customFormat="1" ht="12.75" hidden="1">
      <c r="A330" s="67" t="s">
        <v>443</v>
      </c>
      <c r="B330" s="37" t="s">
        <v>47</v>
      </c>
      <c r="C330" s="4" t="s">
        <v>608</v>
      </c>
      <c r="D330" s="23">
        <f>'[1]Місто'!E491</f>
        <v>0</v>
      </c>
      <c r="E330" s="23">
        <f>'[1]Місто'!F491</f>
        <v>0</v>
      </c>
      <c r="F330" s="23"/>
      <c r="G330" s="23"/>
      <c r="H330" s="23"/>
      <c r="I330" s="25">
        <f t="shared" si="72"/>
        <v>0</v>
      </c>
      <c r="J330" s="23"/>
      <c r="K330" s="23"/>
      <c r="L330" s="23"/>
      <c r="M330" s="23"/>
      <c r="N330" s="23"/>
      <c r="O330" s="25">
        <f t="shared" si="69"/>
        <v>0</v>
      </c>
      <c r="P330" s="50"/>
    </row>
    <row r="331" spans="1:16" s="3" customFormat="1" ht="12.75">
      <c r="A331" s="9" t="s">
        <v>466</v>
      </c>
      <c r="B331" s="9" t="s">
        <v>128</v>
      </c>
      <c r="C331" s="4" t="s">
        <v>130</v>
      </c>
      <c r="D331" s="26">
        <f>'[1]Місто'!E493</f>
        <v>887316</v>
      </c>
      <c r="E331" s="26">
        <f>'[1]Місто'!F493</f>
        <v>887316</v>
      </c>
      <c r="F331" s="26">
        <f>'[1]Місто'!G493</f>
        <v>0</v>
      </c>
      <c r="G331" s="26">
        <f>'[1]Місто'!H493</f>
        <v>0</v>
      </c>
      <c r="H331" s="26"/>
      <c r="I331" s="25">
        <f t="shared" si="72"/>
        <v>0</v>
      </c>
      <c r="J331" s="26">
        <f>'[1]Місто'!K493</f>
        <v>0</v>
      </c>
      <c r="K331" s="26">
        <f>'[1]Місто'!L493</f>
        <v>0</v>
      </c>
      <c r="L331" s="26">
        <f>'[1]Місто'!M493</f>
        <v>0</v>
      </c>
      <c r="M331" s="26">
        <f>'[1]Місто'!N493</f>
        <v>0</v>
      </c>
      <c r="N331" s="26">
        <f>'[1]Місто'!O493</f>
        <v>0</v>
      </c>
      <c r="O331" s="25">
        <f t="shared" si="69"/>
        <v>887316</v>
      </c>
      <c r="P331" s="50"/>
    </row>
    <row r="332" spans="1:16" s="3" customFormat="1" ht="12.75" hidden="1">
      <c r="A332" s="129" t="s">
        <v>524</v>
      </c>
      <c r="B332" s="129" t="s">
        <v>90</v>
      </c>
      <c r="C332" s="142" t="s">
        <v>477</v>
      </c>
      <c r="D332" s="26">
        <f>D333</f>
        <v>0</v>
      </c>
      <c r="E332" s="26">
        <f>E333</f>
        <v>0</v>
      </c>
      <c r="F332" s="26"/>
      <c r="G332" s="26"/>
      <c r="H332" s="26"/>
      <c r="I332" s="25">
        <f t="shared" si="72"/>
        <v>0</v>
      </c>
      <c r="J332" s="26"/>
      <c r="K332" s="26"/>
      <c r="L332" s="26"/>
      <c r="M332" s="26"/>
      <c r="N332" s="26"/>
      <c r="O332" s="25">
        <f t="shared" si="69"/>
        <v>0</v>
      </c>
      <c r="P332" s="50"/>
    </row>
    <row r="333" spans="1:16" s="3" customFormat="1" ht="63.75" hidden="1">
      <c r="A333" s="67" t="s">
        <v>525</v>
      </c>
      <c r="B333" s="37" t="s">
        <v>90</v>
      </c>
      <c r="C333" s="66" t="s">
        <v>216</v>
      </c>
      <c r="D333" s="26">
        <f>'[1]Місто'!$E$495</f>
        <v>0</v>
      </c>
      <c r="E333" s="26">
        <f>'[1]Місто'!$E$495</f>
        <v>0</v>
      </c>
      <c r="F333" s="26"/>
      <c r="G333" s="26"/>
      <c r="H333" s="26"/>
      <c r="I333" s="25">
        <f t="shared" si="72"/>
        <v>0</v>
      </c>
      <c r="J333" s="26"/>
      <c r="K333" s="26"/>
      <c r="L333" s="26"/>
      <c r="M333" s="26"/>
      <c r="N333" s="26"/>
      <c r="O333" s="25">
        <f t="shared" si="69"/>
        <v>0</v>
      </c>
      <c r="P333" s="50"/>
    </row>
    <row r="334" spans="1:16" s="3" customFormat="1" ht="38.25" hidden="1">
      <c r="A334" s="67" t="s">
        <v>600</v>
      </c>
      <c r="B334" s="37" t="s">
        <v>53</v>
      </c>
      <c r="C334" s="66" t="s">
        <v>29</v>
      </c>
      <c r="D334" s="26">
        <f>'[1]Місто'!E499</f>
        <v>0</v>
      </c>
      <c r="E334" s="26">
        <f>'[1]Місто'!F499</f>
        <v>0</v>
      </c>
      <c r="F334" s="26"/>
      <c r="G334" s="26"/>
      <c r="H334" s="26"/>
      <c r="I334" s="25">
        <f t="shared" si="72"/>
        <v>0</v>
      </c>
      <c r="J334" s="26"/>
      <c r="K334" s="26"/>
      <c r="L334" s="26"/>
      <c r="M334" s="26"/>
      <c r="N334" s="26"/>
      <c r="O334" s="25">
        <f t="shared" si="69"/>
        <v>0</v>
      </c>
      <c r="P334" s="50"/>
    </row>
    <row r="335" spans="1:16" s="3" customFormat="1" ht="25.5">
      <c r="A335" s="67" t="s">
        <v>669</v>
      </c>
      <c r="B335" s="37" t="s">
        <v>89</v>
      </c>
      <c r="C335" s="68" t="s">
        <v>188</v>
      </c>
      <c r="D335" s="26"/>
      <c r="E335" s="26"/>
      <c r="F335" s="26"/>
      <c r="G335" s="26"/>
      <c r="H335" s="26"/>
      <c r="I335" s="25">
        <f t="shared" si="72"/>
        <v>2500000</v>
      </c>
      <c r="J335" s="26"/>
      <c r="K335" s="26"/>
      <c r="L335" s="26"/>
      <c r="M335" s="26">
        <f>'[1]Місто'!$N$497</f>
        <v>2500000</v>
      </c>
      <c r="N335" s="26">
        <f>'[1]Місто'!$O$497</f>
        <v>2500000</v>
      </c>
      <c r="O335" s="25">
        <f t="shared" si="69"/>
        <v>2500000</v>
      </c>
      <c r="P335" s="50"/>
    </row>
    <row r="336" spans="1:16" s="3" customFormat="1" ht="76.5" customHeight="1">
      <c r="A336" s="137" t="s">
        <v>650</v>
      </c>
      <c r="B336" s="137" t="s">
        <v>54</v>
      </c>
      <c r="C336" s="139" t="s">
        <v>494</v>
      </c>
      <c r="D336" s="140"/>
      <c r="E336" s="140"/>
      <c r="F336" s="140"/>
      <c r="G336" s="140"/>
      <c r="H336" s="140"/>
      <c r="I336" s="140">
        <f aca="true" t="shared" si="73" ref="I336:N336">I337</f>
        <v>50000</v>
      </c>
      <c r="J336" s="140">
        <f t="shared" si="73"/>
        <v>50000</v>
      </c>
      <c r="K336" s="140">
        <f t="shared" si="73"/>
        <v>0</v>
      </c>
      <c r="L336" s="140">
        <f t="shared" si="73"/>
        <v>0</v>
      </c>
      <c r="M336" s="140">
        <f t="shared" si="73"/>
        <v>0</v>
      </c>
      <c r="N336" s="140">
        <f t="shared" si="73"/>
        <v>0</v>
      </c>
      <c r="O336" s="141">
        <f t="shared" si="69"/>
        <v>50000</v>
      </c>
      <c r="P336" s="50"/>
    </row>
    <row r="337" spans="1:16" s="3" customFormat="1" ht="25.5">
      <c r="A337" s="9" t="s">
        <v>651</v>
      </c>
      <c r="B337" s="9" t="s">
        <v>54</v>
      </c>
      <c r="C337" s="66" t="s">
        <v>189</v>
      </c>
      <c r="D337" s="26">
        <f>'[1]Місто'!E501</f>
        <v>0</v>
      </c>
      <c r="E337" s="26">
        <f>'[1]Місто'!F501</f>
        <v>0</v>
      </c>
      <c r="F337" s="26">
        <f>'[1]Місто'!G501</f>
        <v>0</v>
      </c>
      <c r="G337" s="26">
        <f>'[1]Місто'!H501</f>
        <v>0</v>
      </c>
      <c r="H337" s="26"/>
      <c r="I337" s="26">
        <f>J337+M337</f>
        <v>50000</v>
      </c>
      <c r="J337" s="26">
        <f>'[1]Місто'!K501</f>
        <v>50000</v>
      </c>
      <c r="K337" s="26">
        <f>'[1]Місто'!L501</f>
        <v>0</v>
      </c>
      <c r="L337" s="26">
        <f>'[1]Місто'!M501</f>
        <v>0</v>
      </c>
      <c r="M337" s="26">
        <f>'[1]Місто'!N501</f>
        <v>0</v>
      </c>
      <c r="N337" s="26">
        <f>'[1]Місто'!O501</f>
        <v>0</v>
      </c>
      <c r="O337" s="25">
        <f t="shared" si="69"/>
        <v>50000</v>
      </c>
      <c r="P337" s="50"/>
    </row>
    <row r="338" spans="1:16" s="3" customFormat="1" ht="12.75">
      <c r="A338" s="137" t="s">
        <v>490</v>
      </c>
      <c r="B338" s="137" t="s">
        <v>55</v>
      </c>
      <c r="C338" s="145" t="s">
        <v>477</v>
      </c>
      <c r="D338" s="140">
        <f>SUM(D339:D343)</f>
        <v>483495</v>
      </c>
      <c r="E338" s="140">
        <f>SUM(E339:E343)</f>
        <v>483495</v>
      </c>
      <c r="F338" s="140"/>
      <c r="G338" s="140"/>
      <c r="H338" s="140"/>
      <c r="I338" s="140"/>
      <c r="J338" s="140"/>
      <c r="K338" s="140"/>
      <c r="L338" s="140"/>
      <c r="M338" s="140"/>
      <c r="N338" s="140"/>
      <c r="O338" s="141">
        <f t="shared" si="69"/>
        <v>483495</v>
      </c>
      <c r="P338" s="50"/>
    </row>
    <row r="339" spans="1:16" s="3" customFormat="1" ht="63.75">
      <c r="A339" s="9" t="s">
        <v>420</v>
      </c>
      <c r="B339" s="9" t="s">
        <v>55</v>
      </c>
      <c r="C339" s="133" t="s">
        <v>497</v>
      </c>
      <c r="D339" s="26">
        <f>'[1]Місто'!E504</f>
        <v>321370</v>
      </c>
      <c r="E339" s="26">
        <f>'[1]Місто'!F504</f>
        <v>321370</v>
      </c>
      <c r="F339" s="26"/>
      <c r="G339" s="26"/>
      <c r="H339" s="26"/>
      <c r="I339" s="26"/>
      <c r="J339" s="26"/>
      <c r="K339" s="26"/>
      <c r="L339" s="26"/>
      <c r="M339" s="26"/>
      <c r="N339" s="26"/>
      <c r="O339" s="25">
        <f>D339+I339</f>
        <v>321370</v>
      </c>
      <c r="P339" s="50"/>
    </row>
    <row r="340" spans="1:16" s="3" customFormat="1" ht="66.75" customHeight="1">
      <c r="A340" s="9" t="s">
        <v>504</v>
      </c>
      <c r="B340" s="9" t="s">
        <v>55</v>
      </c>
      <c r="C340" s="62" t="s">
        <v>450</v>
      </c>
      <c r="D340" s="26">
        <f>'[1]Місто'!E505+'[1]Місто'!E511+'[1]Місто'!E507</f>
        <v>3384</v>
      </c>
      <c r="E340" s="26">
        <f>'[1]Місто'!F505+'[1]Місто'!F511+'[1]Місто'!F507</f>
        <v>3384</v>
      </c>
      <c r="F340" s="26"/>
      <c r="G340" s="26"/>
      <c r="H340" s="26"/>
      <c r="I340" s="26"/>
      <c r="J340" s="26"/>
      <c r="K340" s="26"/>
      <c r="L340" s="26"/>
      <c r="M340" s="26"/>
      <c r="N340" s="26"/>
      <c r="O340" s="25">
        <f>D340+I340</f>
        <v>3384</v>
      </c>
      <c r="P340" s="50"/>
    </row>
    <row r="341" spans="1:16" s="3" customFormat="1" ht="51">
      <c r="A341" s="9" t="s">
        <v>460</v>
      </c>
      <c r="B341" s="9" t="s">
        <v>55</v>
      </c>
      <c r="C341" s="62" t="s">
        <v>378</v>
      </c>
      <c r="D341" s="26">
        <f>'[1]Місто'!E506</f>
        <v>62592</v>
      </c>
      <c r="E341" s="26">
        <f>'[1]Місто'!F506</f>
        <v>62592</v>
      </c>
      <c r="F341" s="26"/>
      <c r="G341" s="26"/>
      <c r="H341" s="26"/>
      <c r="I341" s="26"/>
      <c r="J341" s="26"/>
      <c r="K341" s="26"/>
      <c r="L341" s="26"/>
      <c r="M341" s="26"/>
      <c r="N341" s="26"/>
      <c r="O341" s="25">
        <f t="shared" si="69"/>
        <v>62592</v>
      </c>
      <c r="P341" s="50"/>
    </row>
    <row r="342" spans="1:16" s="3" customFormat="1" ht="38.25">
      <c r="A342" s="9" t="s">
        <v>514</v>
      </c>
      <c r="B342" s="9" t="s">
        <v>55</v>
      </c>
      <c r="C342" s="62" t="s">
        <v>670</v>
      </c>
      <c r="D342" s="26">
        <f>'[1]Місто'!E508+'[1]Місто'!E510</f>
        <v>96149</v>
      </c>
      <c r="E342" s="26">
        <f>'[1]Місто'!F508+'[1]Місто'!F510</f>
        <v>96149</v>
      </c>
      <c r="F342" s="26"/>
      <c r="G342" s="26"/>
      <c r="H342" s="26"/>
      <c r="I342" s="26"/>
      <c r="J342" s="26"/>
      <c r="K342" s="26"/>
      <c r="L342" s="26"/>
      <c r="M342" s="26"/>
      <c r="N342" s="26"/>
      <c r="O342" s="25">
        <f t="shared" si="69"/>
        <v>96149</v>
      </c>
      <c r="P342" s="50"/>
    </row>
    <row r="343" spans="1:16" s="3" customFormat="1" ht="51" hidden="1">
      <c r="A343" s="9" t="s">
        <v>538</v>
      </c>
      <c r="B343" s="9" t="s">
        <v>55</v>
      </c>
      <c r="C343" s="66" t="s">
        <v>364</v>
      </c>
      <c r="D343" s="26">
        <f>'[1]Місто'!E509</f>
        <v>0</v>
      </c>
      <c r="E343" s="26">
        <f>'[1]Місто'!F509</f>
        <v>0</v>
      </c>
      <c r="F343" s="26"/>
      <c r="G343" s="26"/>
      <c r="H343" s="26"/>
      <c r="I343" s="26"/>
      <c r="J343" s="26"/>
      <c r="K343" s="26"/>
      <c r="L343" s="26"/>
      <c r="M343" s="26"/>
      <c r="N343" s="26"/>
      <c r="O343" s="25">
        <f t="shared" si="69"/>
        <v>0</v>
      </c>
      <c r="P343" s="50"/>
    </row>
    <row r="344" spans="1:16" s="18" customFormat="1" ht="39.75" customHeight="1">
      <c r="A344" s="22" t="s">
        <v>324</v>
      </c>
      <c r="B344" s="22" t="s">
        <v>164</v>
      </c>
      <c r="C344" s="19" t="s">
        <v>148</v>
      </c>
      <c r="D344" s="29">
        <f>D345</f>
        <v>5710736</v>
      </c>
      <c r="E344" s="29">
        <f>E345</f>
        <v>5710736</v>
      </c>
      <c r="F344" s="29">
        <f aca="true" t="shared" si="74" ref="F344:N344">F345</f>
        <v>2703409</v>
      </c>
      <c r="G344" s="29">
        <f t="shared" si="74"/>
        <v>567295</v>
      </c>
      <c r="H344" s="29"/>
      <c r="I344" s="29">
        <f t="shared" si="74"/>
        <v>119265</v>
      </c>
      <c r="J344" s="29">
        <f t="shared" si="74"/>
        <v>119265</v>
      </c>
      <c r="K344" s="29">
        <f t="shared" si="74"/>
        <v>0</v>
      </c>
      <c r="L344" s="29">
        <f t="shared" si="74"/>
        <v>0</v>
      </c>
      <c r="M344" s="29">
        <f t="shared" si="74"/>
        <v>0</v>
      </c>
      <c r="N344" s="29">
        <f t="shared" si="74"/>
        <v>0</v>
      </c>
      <c r="O344" s="29">
        <f t="shared" si="69"/>
        <v>5830001</v>
      </c>
      <c r="P344" s="50">
        <f>O344-'[1]Місто'!$P$512</f>
        <v>0</v>
      </c>
    </row>
    <row r="345" spans="1:16" s="3" customFormat="1" ht="25.5">
      <c r="A345" s="13" t="s">
        <v>325</v>
      </c>
      <c r="B345" s="13"/>
      <c r="C345" s="11" t="s">
        <v>148</v>
      </c>
      <c r="D345" s="26">
        <f>SUM(D346:D358)-D352-D350</f>
        <v>5710736</v>
      </c>
      <c r="E345" s="26">
        <f>SUM(E346:E358)-E352-E350</f>
        <v>5710736</v>
      </c>
      <c r="F345" s="26">
        <f>SUM(F346:F356)-F352-F350</f>
        <v>2703409</v>
      </c>
      <c r="G345" s="26">
        <f>SUM(G346:G356)-G352-G350</f>
        <v>567295</v>
      </c>
      <c r="H345" s="26"/>
      <c r="I345" s="26">
        <f aca="true" t="shared" si="75" ref="I345:N345">SUM(I346:I356)-I352-I350</f>
        <v>119265</v>
      </c>
      <c r="J345" s="26">
        <f t="shared" si="75"/>
        <v>119265</v>
      </c>
      <c r="K345" s="26">
        <f t="shared" si="75"/>
        <v>0</v>
      </c>
      <c r="L345" s="26">
        <f t="shared" si="75"/>
        <v>0</v>
      </c>
      <c r="M345" s="26">
        <f t="shared" si="75"/>
        <v>0</v>
      </c>
      <c r="N345" s="26">
        <f t="shared" si="75"/>
        <v>0</v>
      </c>
      <c r="O345" s="26">
        <f t="shared" si="69"/>
        <v>5830001</v>
      </c>
      <c r="P345" s="50"/>
    </row>
    <row r="346" spans="1:16" s="5" customFormat="1" ht="51">
      <c r="A346" s="15" t="s">
        <v>27</v>
      </c>
      <c r="B346" s="15" t="s">
        <v>34</v>
      </c>
      <c r="C346" s="68" t="s">
        <v>349</v>
      </c>
      <c r="D346" s="26">
        <f>'[1]Місто'!E514</f>
        <v>4680309</v>
      </c>
      <c r="E346" s="26">
        <f>'[1]Місто'!F514</f>
        <v>4680309</v>
      </c>
      <c r="F346" s="26">
        <f>'[1]Місто'!G514</f>
        <v>2703409</v>
      </c>
      <c r="G346" s="26">
        <f>'[1]Місто'!H514</f>
        <v>566420</v>
      </c>
      <c r="H346" s="26"/>
      <c r="I346" s="26">
        <f>J346+M346</f>
        <v>69265</v>
      </c>
      <c r="J346" s="26">
        <f>'[1]Місто'!K514</f>
        <v>69265</v>
      </c>
      <c r="K346" s="26">
        <f>'[1]Місто'!L514</f>
        <v>0</v>
      </c>
      <c r="L346" s="26">
        <f>'[1]Місто'!M514</f>
        <v>0</v>
      </c>
      <c r="M346" s="26">
        <f>'[1]Місто'!N514</f>
        <v>0</v>
      </c>
      <c r="N346" s="26">
        <f>'[1]Місто'!O514</f>
        <v>0</v>
      </c>
      <c r="O346" s="26">
        <f t="shared" si="69"/>
        <v>4749574</v>
      </c>
      <c r="P346" s="50"/>
    </row>
    <row r="347" spans="1:16" s="3" customFormat="1" ht="12.75">
      <c r="A347" s="9" t="s">
        <v>467</v>
      </c>
      <c r="B347" s="9" t="s">
        <v>128</v>
      </c>
      <c r="C347" s="4" t="s">
        <v>130</v>
      </c>
      <c r="D347" s="26">
        <f>'[1]Місто'!E516</f>
        <v>860008</v>
      </c>
      <c r="E347" s="26">
        <f>'[1]Місто'!F516</f>
        <v>860008</v>
      </c>
      <c r="F347" s="26">
        <f>'[1]Місто'!G516</f>
        <v>0</v>
      </c>
      <c r="G347" s="26">
        <f>'[1]Місто'!H516</f>
        <v>875</v>
      </c>
      <c r="H347" s="26"/>
      <c r="I347" s="26">
        <f>J347+M347</f>
        <v>0</v>
      </c>
      <c r="J347" s="26">
        <f>'[1]Місто'!K516</f>
        <v>0</v>
      </c>
      <c r="K347" s="26">
        <f>'[1]Місто'!L516</f>
        <v>0</v>
      </c>
      <c r="L347" s="26">
        <f>'[1]Місто'!M516</f>
        <v>0</v>
      </c>
      <c r="M347" s="26">
        <f>'[1]Місто'!N516</f>
        <v>0</v>
      </c>
      <c r="N347" s="26">
        <f>'[1]Місто'!O516</f>
        <v>0</v>
      </c>
      <c r="O347" s="26">
        <f t="shared" si="69"/>
        <v>860008</v>
      </c>
      <c r="P347" s="50"/>
    </row>
    <row r="348" spans="1:16" s="3" customFormat="1" ht="25.5" hidden="1">
      <c r="A348" s="9" t="s">
        <v>331</v>
      </c>
      <c r="B348" s="9" t="s">
        <v>89</v>
      </c>
      <c r="C348" s="62" t="s">
        <v>188</v>
      </c>
      <c r="D348" s="26"/>
      <c r="E348" s="26"/>
      <c r="F348" s="26"/>
      <c r="G348" s="26"/>
      <c r="H348" s="26"/>
      <c r="I348" s="26">
        <f>J348+M348</f>
        <v>0</v>
      </c>
      <c r="J348" s="26"/>
      <c r="K348" s="26"/>
      <c r="L348" s="26"/>
      <c r="M348" s="26">
        <f>'[1]Місто'!N518</f>
        <v>0</v>
      </c>
      <c r="N348" s="26">
        <f>'[1]Місто'!O518</f>
        <v>0</v>
      </c>
      <c r="O348" s="26">
        <f t="shared" si="69"/>
        <v>0</v>
      </c>
      <c r="P348" s="50"/>
    </row>
    <row r="349" spans="1:16" s="3" customFormat="1" ht="38.25" hidden="1">
      <c r="A349" s="67" t="s">
        <v>601</v>
      </c>
      <c r="B349" s="37" t="s">
        <v>53</v>
      </c>
      <c r="C349" s="66" t="s">
        <v>29</v>
      </c>
      <c r="D349" s="26">
        <f>'[1]Місто'!E520</f>
        <v>0</v>
      </c>
      <c r="E349" s="26">
        <f>'[1]Місто'!F520</f>
        <v>0</v>
      </c>
      <c r="F349" s="26"/>
      <c r="G349" s="26"/>
      <c r="H349" s="26"/>
      <c r="I349" s="26"/>
      <c r="J349" s="26"/>
      <c r="K349" s="26"/>
      <c r="L349" s="26"/>
      <c r="M349" s="26"/>
      <c r="N349" s="26"/>
      <c r="O349" s="26">
        <f t="shared" si="69"/>
        <v>0</v>
      </c>
      <c r="P349" s="50"/>
    </row>
    <row r="350" spans="1:16" s="3" customFormat="1" ht="76.5" customHeight="1">
      <c r="A350" s="137" t="s">
        <v>652</v>
      </c>
      <c r="B350" s="137" t="s">
        <v>54</v>
      </c>
      <c r="C350" s="152" t="s">
        <v>494</v>
      </c>
      <c r="D350" s="140"/>
      <c r="E350" s="140"/>
      <c r="F350" s="140"/>
      <c r="G350" s="140"/>
      <c r="H350" s="140"/>
      <c r="I350" s="140">
        <f aca="true" t="shared" si="76" ref="I350:N350">I351</f>
        <v>50000</v>
      </c>
      <c r="J350" s="140">
        <f t="shared" si="76"/>
        <v>50000</v>
      </c>
      <c r="K350" s="140">
        <f t="shared" si="76"/>
        <v>0</v>
      </c>
      <c r="L350" s="140">
        <f t="shared" si="76"/>
        <v>0</v>
      </c>
      <c r="M350" s="140">
        <f t="shared" si="76"/>
        <v>0</v>
      </c>
      <c r="N350" s="140">
        <f t="shared" si="76"/>
        <v>0</v>
      </c>
      <c r="O350" s="140">
        <f t="shared" si="69"/>
        <v>50000</v>
      </c>
      <c r="P350" s="50"/>
    </row>
    <row r="351" spans="1:16" s="3" customFormat="1" ht="25.5">
      <c r="A351" s="9" t="s">
        <v>653</v>
      </c>
      <c r="B351" s="9" t="s">
        <v>54</v>
      </c>
      <c r="C351" s="66" t="s">
        <v>189</v>
      </c>
      <c r="D351" s="26">
        <f>'[1]Місто'!E522</f>
        <v>0</v>
      </c>
      <c r="E351" s="26">
        <f>'[1]Місто'!F522</f>
        <v>0</v>
      </c>
      <c r="F351" s="26">
        <f>'[1]Місто'!G522</f>
        <v>0</v>
      </c>
      <c r="G351" s="26">
        <f>'[1]Місто'!H522</f>
        <v>0</v>
      </c>
      <c r="H351" s="26"/>
      <c r="I351" s="26">
        <f>J351+M351</f>
        <v>50000</v>
      </c>
      <c r="J351" s="26">
        <f>'[1]Місто'!K522</f>
        <v>50000</v>
      </c>
      <c r="K351" s="26">
        <f>'[1]Місто'!L522</f>
        <v>0</v>
      </c>
      <c r="L351" s="26">
        <f>'[1]Місто'!M522</f>
        <v>0</v>
      </c>
      <c r="M351" s="26">
        <f>'[1]Місто'!N522</f>
        <v>0</v>
      </c>
      <c r="N351" s="26">
        <f>'[1]Місто'!O522</f>
        <v>0</v>
      </c>
      <c r="O351" s="26">
        <f t="shared" si="69"/>
        <v>50000</v>
      </c>
      <c r="P351" s="50"/>
    </row>
    <row r="352" spans="1:16" s="3" customFormat="1" ht="12.75">
      <c r="A352" s="137" t="s">
        <v>491</v>
      </c>
      <c r="B352" s="137" t="s">
        <v>55</v>
      </c>
      <c r="C352" s="145" t="s">
        <v>477</v>
      </c>
      <c r="D352" s="140">
        <f>SUM(D353:D358)</f>
        <v>170419</v>
      </c>
      <c r="E352" s="140">
        <f>SUM(E353:E358)</f>
        <v>170419</v>
      </c>
      <c r="F352" s="140">
        <f aca="true" t="shared" si="77" ref="F352:M352">F353+F355</f>
        <v>0</v>
      </c>
      <c r="G352" s="140">
        <f t="shared" si="77"/>
        <v>0</v>
      </c>
      <c r="H352" s="140"/>
      <c r="I352" s="140">
        <f t="shared" si="77"/>
        <v>0</v>
      </c>
      <c r="J352" s="140">
        <f t="shared" si="77"/>
        <v>0</v>
      </c>
      <c r="K352" s="140">
        <f t="shared" si="77"/>
        <v>0</v>
      </c>
      <c r="L352" s="140">
        <f t="shared" si="77"/>
        <v>0</v>
      </c>
      <c r="M352" s="140">
        <f t="shared" si="77"/>
        <v>0</v>
      </c>
      <c r="N352" s="140">
        <f>N353+N355</f>
        <v>0</v>
      </c>
      <c r="O352" s="140">
        <f>D352+I352</f>
        <v>170419</v>
      </c>
      <c r="P352" s="50"/>
    </row>
    <row r="353" spans="1:16" s="3" customFormat="1" ht="63.75">
      <c r="A353" s="9" t="s">
        <v>421</v>
      </c>
      <c r="B353" s="9" t="s">
        <v>55</v>
      </c>
      <c r="C353" s="133" t="s">
        <v>497</v>
      </c>
      <c r="D353" s="26">
        <f>'[1]Місто'!E525</f>
        <v>94521</v>
      </c>
      <c r="E353" s="26">
        <f>'[1]Місто'!F525</f>
        <v>94521</v>
      </c>
      <c r="F353" s="26"/>
      <c r="G353" s="26"/>
      <c r="H353" s="26"/>
      <c r="I353" s="26"/>
      <c r="J353" s="26"/>
      <c r="K353" s="26"/>
      <c r="L353" s="26"/>
      <c r="M353" s="26"/>
      <c r="N353" s="26"/>
      <c r="O353" s="26">
        <f t="shared" si="69"/>
        <v>94521</v>
      </c>
      <c r="P353" s="50"/>
    </row>
    <row r="354" spans="1:16" s="3" customFormat="1" ht="38.25" hidden="1">
      <c r="A354" s="74" t="s">
        <v>326</v>
      </c>
      <c r="B354" s="74" t="s">
        <v>55</v>
      </c>
      <c r="C354" s="66" t="s">
        <v>281</v>
      </c>
      <c r="D354" s="76"/>
      <c r="E354" s="76"/>
      <c r="F354" s="76"/>
      <c r="G354" s="76"/>
      <c r="H354" s="76"/>
      <c r="I354" s="76"/>
      <c r="J354" s="76"/>
      <c r="K354" s="76"/>
      <c r="L354" s="76"/>
      <c r="M354" s="76"/>
      <c r="N354" s="76"/>
      <c r="O354" s="26">
        <f t="shared" si="69"/>
        <v>0</v>
      </c>
      <c r="P354" s="50"/>
    </row>
    <row r="355" spans="1:16" s="3" customFormat="1" ht="51">
      <c r="A355" s="74" t="s">
        <v>461</v>
      </c>
      <c r="B355" s="74" t="s">
        <v>55</v>
      </c>
      <c r="C355" s="62" t="s">
        <v>378</v>
      </c>
      <c r="D355" s="76">
        <f>'[1]Місто'!E527</f>
        <v>25366</v>
      </c>
      <c r="E355" s="76">
        <f>'[1]Місто'!F527</f>
        <v>25366</v>
      </c>
      <c r="F355" s="76"/>
      <c r="G355" s="76"/>
      <c r="H355" s="76"/>
      <c r="I355" s="76"/>
      <c r="J355" s="76"/>
      <c r="K355" s="76"/>
      <c r="L355" s="76"/>
      <c r="M355" s="76"/>
      <c r="N355" s="76"/>
      <c r="O355" s="76">
        <f aca="true" t="shared" si="78" ref="O355:O369">D355+I355</f>
        <v>25366</v>
      </c>
      <c r="P355" s="50"/>
    </row>
    <row r="356" spans="1:16" s="3" customFormat="1" ht="38.25">
      <c r="A356" s="9" t="s">
        <v>515</v>
      </c>
      <c r="B356" s="9" t="s">
        <v>55</v>
      </c>
      <c r="C356" s="62" t="s">
        <v>670</v>
      </c>
      <c r="D356" s="76">
        <f>'[1]Місто'!E529+'[1]Місто'!E531</f>
        <v>50532</v>
      </c>
      <c r="E356" s="76">
        <f>'[1]Місто'!F529+'[1]Місто'!F531</f>
        <v>50532</v>
      </c>
      <c r="F356" s="76"/>
      <c r="G356" s="76"/>
      <c r="H356" s="76"/>
      <c r="I356" s="76"/>
      <c r="J356" s="76"/>
      <c r="K356" s="76"/>
      <c r="L356" s="76"/>
      <c r="M356" s="76"/>
      <c r="N356" s="76"/>
      <c r="O356" s="76">
        <f t="shared" si="78"/>
        <v>50532</v>
      </c>
      <c r="P356" s="50"/>
    </row>
    <row r="357" spans="1:16" s="3" customFormat="1" ht="51" hidden="1">
      <c r="A357" s="9" t="s">
        <v>539</v>
      </c>
      <c r="B357" s="9" t="s">
        <v>55</v>
      </c>
      <c r="C357" s="66" t="s">
        <v>364</v>
      </c>
      <c r="D357" s="76">
        <f>'[1]Місто'!E530</f>
        <v>0</v>
      </c>
      <c r="E357" s="76">
        <f>'[1]Місто'!F530</f>
        <v>0</v>
      </c>
      <c r="F357" s="76"/>
      <c r="G357" s="76"/>
      <c r="H357" s="76"/>
      <c r="I357" s="76"/>
      <c r="J357" s="76"/>
      <c r="K357" s="76"/>
      <c r="L357" s="76"/>
      <c r="M357" s="76"/>
      <c r="N357" s="76"/>
      <c r="O357" s="76">
        <f>D357+I357</f>
        <v>0</v>
      </c>
      <c r="P357" s="50"/>
    </row>
    <row r="358" spans="1:16" s="3" customFormat="1" ht="66" customHeight="1" hidden="1">
      <c r="A358" s="9" t="s">
        <v>541</v>
      </c>
      <c r="B358" s="9" t="s">
        <v>55</v>
      </c>
      <c r="C358" s="6" t="s">
        <v>450</v>
      </c>
      <c r="D358" s="76">
        <f>'[1]Місто'!E532+'[1]Місто'!E528</f>
        <v>0</v>
      </c>
      <c r="E358" s="76">
        <f>'[1]Місто'!F532+'[1]Місто'!F528</f>
        <v>0</v>
      </c>
      <c r="F358" s="76"/>
      <c r="G358" s="76"/>
      <c r="H358" s="76"/>
      <c r="I358" s="76"/>
      <c r="J358" s="76"/>
      <c r="K358" s="76"/>
      <c r="L358" s="76"/>
      <c r="M358" s="76"/>
      <c r="N358" s="76"/>
      <c r="O358" s="76">
        <f>D358+I358</f>
        <v>0</v>
      </c>
      <c r="P358" s="50"/>
    </row>
    <row r="359" spans="1:16" s="18" customFormat="1" ht="39" customHeight="1">
      <c r="A359" s="22" t="s">
        <v>327</v>
      </c>
      <c r="B359" s="22" t="s">
        <v>165</v>
      </c>
      <c r="C359" s="19" t="s">
        <v>149</v>
      </c>
      <c r="D359" s="29">
        <f>D360</f>
        <v>5538882</v>
      </c>
      <c r="E359" s="29">
        <f>E360</f>
        <v>5538882</v>
      </c>
      <c r="F359" s="29">
        <f aca="true" t="shared" si="79" ref="F359:N359">F360</f>
        <v>2813135</v>
      </c>
      <c r="G359" s="29">
        <f t="shared" si="79"/>
        <v>432932</v>
      </c>
      <c r="H359" s="29"/>
      <c r="I359" s="29">
        <f t="shared" si="79"/>
        <v>50285</v>
      </c>
      <c r="J359" s="29">
        <f t="shared" si="79"/>
        <v>50285</v>
      </c>
      <c r="K359" s="29">
        <f t="shared" si="79"/>
        <v>0</v>
      </c>
      <c r="L359" s="29">
        <f t="shared" si="79"/>
        <v>0</v>
      </c>
      <c r="M359" s="29">
        <f t="shared" si="79"/>
        <v>0</v>
      </c>
      <c r="N359" s="29">
        <f t="shared" si="79"/>
        <v>0</v>
      </c>
      <c r="O359" s="29">
        <f t="shared" si="78"/>
        <v>5589167</v>
      </c>
      <c r="P359" s="50">
        <f>O359-'[1]Місто'!$P$533</f>
        <v>0</v>
      </c>
    </row>
    <row r="360" spans="1:16" s="3" customFormat="1" ht="38.25">
      <c r="A360" s="63" t="s">
        <v>328</v>
      </c>
      <c r="B360" s="63"/>
      <c r="C360" s="64" t="s">
        <v>149</v>
      </c>
      <c r="D360" s="26">
        <f>SUM(D361:D371)-D365</f>
        <v>5538882</v>
      </c>
      <c r="E360" s="26">
        <f>SUM(E361:E371)-E365</f>
        <v>5538882</v>
      </c>
      <c r="F360" s="26">
        <f aca="true" t="shared" si="80" ref="F360:N360">SUM(F361:F369)-F365</f>
        <v>2813135</v>
      </c>
      <c r="G360" s="26">
        <f t="shared" si="80"/>
        <v>432932</v>
      </c>
      <c r="H360" s="26"/>
      <c r="I360" s="26">
        <f t="shared" si="80"/>
        <v>50285</v>
      </c>
      <c r="J360" s="26">
        <f t="shared" si="80"/>
        <v>50285</v>
      </c>
      <c r="K360" s="26">
        <f t="shared" si="80"/>
        <v>0</v>
      </c>
      <c r="L360" s="26">
        <f t="shared" si="80"/>
        <v>0</v>
      </c>
      <c r="M360" s="26">
        <f t="shared" si="80"/>
        <v>0</v>
      </c>
      <c r="N360" s="26">
        <f t="shared" si="80"/>
        <v>0</v>
      </c>
      <c r="O360" s="26">
        <f>D360+I360</f>
        <v>5589167</v>
      </c>
      <c r="P360" s="50"/>
    </row>
    <row r="361" spans="1:16" s="5" customFormat="1" ht="51">
      <c r="A361" s="7" t="s">
        <v>28</v>
      </c>
      <c r="B361" s="7" t="s">
        <v>34</v>
      </c>
      <c r="C361" s="68" t="s">
        <v>349</v>
      </c>
      <c r="D361" s="24">
        <f>'[1]Місто'!E535</f>
        <v>4563005</v>
      </c>
      <c r="E361" s="24">
        <f>'[1]Місто'!F535</f>
        <v>4563005</v>
      </c>
      <c r="F361" s="24">
        <f>'[1]Місто'!G535</f>
        <v>2813135</v>
      </c>
      <c r="G361" s="24">
        <f>'[1]Місто'!H535</f>
        <v>432932</v>
      </c>
      <c r="H361" s="24"/>
      <c r="I361" s="26">
        <f>J361+M361</f>
        <v>50285</v>
      </c>
      <c r="J361" s="24">
        <f>'[1]Місто'!K535</f>
        <v>50285</v>
      </c>
      <c r="K361" s="24">
        <f>'[1]Місто'!L535</f>
        <v>0</v>
      </c>
      <c r="L361" s="24">
        <f>'[1]Місто'!M535</f>
        <v>0</v>
      </c>
      <c r="M361" s="24">
        <f>'[1]Місто'!N535</f>
        <v>0</v>
      </c>
      <c r="N361" s="24">
        <f>'[1]Місто'!O535</f>
        <v>0</v>
      </c>
      <c r="O361" s="26">
        <f t="shared" si="78"/>
        <v>4613290</v>
      </c>
      <c r="P361" s="50"/>
    </row>
    <row r="362" spans="1:16" s="3" customFormat="1" ht="12.75">
      <c r="A362" s="9" t="s">
        <v>468</v>
      </c>
      <c r="B362" s="9" t="s">
        <v>128</v>
      </c>
      <c r="C362" s="4" t="s">
        <v>130</v>
      </c>
      <c r="D362" s="26">
        <f>'[1]Місто'!E537</f>
        <v>687883</v>
      </c>
      <c r="E362" s="26">
        <f>'[1]Місто'!F537</f>
        <v>687883</v>
      </c>
      <c r="F362" s="26">
        <f>'[1]Місто'!G537</f>
        <v>0</v>
      </c>
      <c r="G362" s="26">
        <f>'[1]Місто'!H537</f>
        <v>0</v>
      </c>
      <c r="H362" s="26"/>
      <c r="I362" s="26">
        <f>J362+M362</f>
        <v>0</v>
      </c>
      <c r="J362" s="26">
        <f>'[1]Місто'!K537</f>
        <v>0</v>
      </c>
      <c r="K362" s="26">
        <f>'[1]Місто'!L537</f>
        <v>0</v>
      </c>
      <c r="L362" s="26">
        <f>'[1]Місто'!M537</f>
        <v>0</v>
      </c>
      <c r="M362" s="26">
        <f>'[1]Місто'!N537</f>
        <v>0</v>
      </c>
      <c r="N362" s="26">
        <f>'[1]Місто'!O537</f>
        <v>0</v>
      </c>
      <c r="O362" s="26">
        <f t="shared" si="78"/>
        <v>687883</v>
      </c>
      <c r="P362" s="50"/>
    </row>
    <row r="363" spans="1:16" s="3" customFormat="1" ht="25.5" customHeight="1" hidden="1">
      <c r="A363" s="9" t="s">
        <v>329</v>
      </c>
      <c r="B363" s="9" t="s">
        <v>54</v>
      </c>
      <c r="C363" s="101" t="s">
        <v>189</v>
      </c>
      <c r="D363" s="26">
        <f>'[1]Місто'!E539</f>
        <v>0</v>
      </c>
      <c r="E363" s="26">
        <f>'[1]Місто'!F539</f>
        <v>0</v>
      </c>
      <c r="F363" s="26">
        <f>'[1]Місто'!G539</f>
        <v>0</v>
      </c>
      <c r="G363" s="26">
        <f>'[1]Місто'!H539</f>
        <v>0</v>
      </c>
      <c r="H363" s="26"/>
      <c r="I363" s="26">
        <f>J363+M363</f>
        <v>0</v>
      </c>
      <c r="J363" s="26">
        <f>'[1]Місто'!K539</f>
        <v>0</v>
      </c>
      <c r="K363" s="26">
        <f>'[1]Місто'!L539</f>
        <v>0</v>
      </c>
      <c r="L363" s="26">
        <f>'[1]Місто'!M539</f>
        <v>0</v>
      </c>
      <c r="M363" s="26">
        <f>'[1]Місто'!N539</f>
        <v>0</v>
      </c>
      <c r="N363" s="26">
        <f>'[1]Місто'!O539</f>
        <v>0</v>
      </c>
      <c r="O363" s="26">
        <f t="shared" si="78"/>
        <v>0</v>
      </c>
      <c r="P363" s="50"/>
    </row>
    <row r="364" spans="1:16" s="3" customFormat="1" ht="25.5" customHeight="1" hidden="1">
      <c r="A364" s="67" t="s">
        <v>602</v>
      </c>
      <c r="B364" s="37" t="s">
        <v>53</v>
      </c>
      <c r="C364" s="66" t="s">
        <v>29</v>
      </c>
      <c r="D364" s="26">
        <f>'[1]Місто'!E541</f>
        <v>0</v>
      </c>
      <c r="E364" s="26">
        <f>'[1]Місто'!F541</f>
        <v>0</v>
      </c>
      <c r="F364" s="26"/>
      <c r="G364" s="26"/>
      <c r="H364" s="26"/>
      <c r="I364" s="26"/>
      <c r="J364" s="26"/>
      <c r="K364" s="26"/>
      <c r="L364" s="26"/>
      <c r="M364" s="26"/>
      <c r="N364" s="26"/>
      <c r="O364" s="26">
        <f t="shared" si="78"/>
        <v>0</v>
      </c>
      <c r="P364" s="50"/>
    </row>
    <row r="365" spans="1:16" s="3" customFormat="1" ht="17.25" customHeight="1">
      <c r="A365" s="137" t="s">
        <v>492</v>
      </c>
      <c r="B365" s="137" t="s">
        <v>55</v>
      </c>
      <c r="C365" s="145" t="s">
        <v>477</v>
      </c>
      <c r="D365" s="140">
        <f>D366+D367+D368+D370+D371</f>
        <v>287994</v>
      </c>
      <c r="E365" s="140">
        <f>E366+E367+E368+E370+E371</f>
        <v>287994</v>
      </c>
      <c r="F365" s="140"/>
      <c r="G365" s="140"/>
      <c r="H365" s="140"/>
      <c r="I365" s="140"/>
      <c r="J365" s="140"/>
      <c r="K365" s="140"/>
      <c r="L365" s="140"/>
      <c r="M365" s="140"/>
      <c r="N365" s="140"/>
      <c r="O365" s="140">
        <f t="shared" si="78"/>
        <v>287994</v>
      </c>
      <c r="P365" s="50"/>
    </row>
    <row r="366" spans="1:16" s="3" customFormat="1" ht="63.75">
      <c r="A366" s="9" t="s">
        <v>422</v>
      </c>
      <c r="B366" s="9" t="s">
        <v>55</v>
      </c>
      <c r="C366" s="133" t="s">
        <v>497</v>
      </c>
      <c r="D366" s="26">
        <f>'[1]Місто'!E544</f>
        <v>132330</v>
      </c>
      <c r="E366" s="26">
        <f>'[1]Місто'!F544</f>
        <v>132330</v>
      </c>
      <c r="F366" s="26"/>
      <c r="G366" s="26"/>
      <c r="H366" s="26"/>
      <c r="I366" s="26"/>
      <c r="J366" s="26"/>
      <c r="K366" s="26"/>
      <c r="L366" s="26"/>
      <c r="M366" s="26"/>
      <c r="N366" s="26"/>
      <c r="O366" s="26">
        <f t="shared" si="78"/>
        <v>132330</v>
      </c>
      <c r="P366" s="50"/>
    </row>
    <row r="367" spans="1:16" s="3" customFormat="1" ht="51">
      <c r="A367" s="9" t="s">
        <v>462</v>
      </c>
      <c r="B367" s="9" t="s">
        <v>55</v>
      </c>
      <c r="C367" s="62" t="s">
        <v>378</v>
      </c>
      <c r="D367" s="26">
        <f>'[1]Місто'!E545</f>
        <v>80000</v>
      </c>
      <c r="E367" s="26">
        <f>'[1]Місто'!F545</f>
        <v>80000</v>
      </c>
      <c r="F367" s="26"/>
      <c r="G367" s="26"/>
      <c r="H367" s="26"/>
      <c r="I367" s="26"/>
      <c r="J367" s="26"/>
      <c r="K367" s="26"/>
      <c r="L367" s="26"/>
      <c r="M367" s="26"/>
      <c r="N367" s="26"/>
      <c r="O367" s="26">
        <f t="shared" si="78"/>
        <v>80000</v>
      </c>
      <c r="P367" s="50"/>
    </row>
    <row r="368" spans="1:16" s="3" customFormat="1" ht="38.25">
      <c r="A368" s="9" t="s">
        <v>532</v>
      </c>
      <c r="B368" s="9" t="s">
        <v>55</v>
      </c>
      <c r="C368" s="62" t="s">
        <v>670</v>
      </c>
      <c r="D368" s="26">
        <f>'[1]Місто'!E547+'[1]Місто'!E549</f>
        <v>73630</v>
      </c>
      <c r="E368" s="26">
        <f>'[1]Місто'!F547+'[1]Місто'!F549</f>
        <v>73630</v>
      </c>
      <c r="F368" s="26"/>
      <c r="G368" s="26"/>
      <c r="H368" s="26"/>
      <c r="I368" s="26"/>
      <c r="J368" s="26"/>
      <c r="K368" s="26"/>
      <c r="L368" s="26"/>
      <c r="M368" s="26"/>
      <c r="N368" s="26"/>
      <c r="O368" s="26">
        <f t="shared" si="78"/>
        <v>73630</v>
      </c>
      <c r="P368" s="50"/>
    </row>
    <row r="369" spans="1:16" s="3" customFormat="1" ht="20.25" customHeight="1" hidden="1">
      <c r="A369" s="9" t="s">
        <v>330</v>
      </c>
      <c r="B369" s="9" t="s">
        <v>55</v>
      </c>
      <c r="C369" s="66" t="s">
        <v>278</v>
      </c>
      <c r="D369" s="26"/>
      <c r="E369" s="26"/>
      <c r="F369" s="26"/>
      <c r="G369" s="26"/>
      <c r="H369" s="26"/>
      <c r="I369" s="26">
        <f>J369+M369</f>
        <v>0</v>
      </c>
      <c r="J369" s="26"/>
      <c r="K369" s="26"/>
      <c r="L369" s="26"/>
      <c r="M369" s="26"/>
      <c r="N369" s="26">
        <f>M369</f>
        <v>0</v>
      </c>
      <c r="O369" s="26">
        <f t="shared" si="78"/>
        <v>0</v>
      </c>
      <c r="P369" s="50"/>
    </row>
    <row r="370" spans="1:16" s="3" customFormat="1" ht="51" hidden="1">
      <c r="A370" s="9" t="s">
        <v>540</v>
      </c>
      <c r="B370" s="9" t="s">
        <v>55</v>
      </c>
      <c r="C370" s="66" t="s">
        <v>364</v>
      </c>
      <c r="D370" s="26">
        <f>'[1]Місто'!E548</f>
        <v>0</v>
      </c>
      <c r="E370" s="26">
        <f>'[1]Місто'!F548</f>
        <v>0</v>
      </c>
      <c r="F370" s="26"/>
      <c r="G370" s="26"/>
      <c r="H370" s="26"/>
      <c r="I370" s="26"/>
      <c r="J370" s="26"/>
      <c r="K370" s="26"/>
      <c r="L370" s="26"/>
      <c r="M370" s="26"/>
      <c r="N370" s="26"/>
      <c r="O370" s="26">
        <f>D370+I370</f>
        <v>0</v>
      </c>
      <c r="P370" s="50"/>
    </row>
    <row r="371" spans="1:16" s="3" customFormat="1" ht="66" customHeight="1">
      <c r="A371" s="9" t="s">
        <v>542</v>
      </c>
      <c r="B371" s="9" t="s">
        <v>55</v>
      </c>
      <c r="C371" s="6" t="s">
        <v>450</v>
      </c>
      <c r="D371" s="26">
        <f>'[1]Місто'!E550+'[1]Місто'!E546</f>
        <v>2034</v>
      </c>
      <c r="E371" s="26">
        <f>'[1]Місто'!F550+'[1]Місто'!F546</f>
        <v>2034</v>
      </c>
      <c r="F371" s="26"/>
      <c r="G371" s="26"/>
      <c r="H371" s="26"/>
      <c r="I371" s="26"/>
      <c r="J371" s="26"/>
      <c r="K371" s="26"/>
      <c r="L371" s="26"/>
      <c r="M371" s="26"/>
      <c r="N371" s="26"/>
      <c r="O371" s="26">
        <f>D371+I371</f>
        <v>2034</v>
      </c>
      <c r="P371" s="50"/>
    </row>
    <row r="372" spans="1:18" ht="18.75" customHeight="1">
      <c r="A372" s="17"/>
      <c r="B372" s="17"/>
      <c r="C372" s="102" t="s">
        <v>57</v>
      </c>
      <c r="D372" s="29">
        <f aca="true" t="shared" si="81" ref="D372:O372">D11+D267+D283+D297+D311+D326+D344+D359+D137+D27+D61+D83+D132+D240+D191+D157+D140+D222+D196+D211+D204+D253+D261+D245+D207+D164+D155</f>
        <v>3057947197</v>
      </c>
      <c r="E372" s="29">
        <f t="shared" si="81"/>
        <v>3027822797</v>
      </c>
      <c r="F372" s="29">
        <f t="shared" si="81"/>
        <v>972022120</v>
      </c>
      <c r="G372" s="29">
        <f t="shared" si="81"/>
        <v>269319803</v>
      </c>
      <c r="H372" s="29">
        <f t="shared" si="81"/>
        <v>124400</v>
      </c>
      <c r="I372" s="29">
        <f t="shared" si="81"/>
        <v>625269148</v>
      </c>
      <c r="J372" s="29">
        <f t="shared" si="81"/>
        <v>66598346</v>
      </c>
      <c r="K372" s="29">
        <f t="shared" si="81"/>
        <v>16728268</v>
      </c>
      <c r="L372" s="29">
        <f t="shared" si="81"/>
        <v>3702912</v>
      </c>
      <c r="M372" s="29">
        <f t="shared" si="81"/>
        <v>558670802</v>
      </c>
      <c r="N372" s="29">
        <f t="shared" si="81"/>
        <v>556931191</v>
      </c>
      <c r="O372" s="29">
        <f t="shared" si="81"/>
        <v>3683216345</v>
      </c>
      <c r="P372" s="50">
        <f>O372-'[1]Місто'!$P$551</f>
        <v>0</v>
      </c>
      <c r="R372" s="56"/>
    </row>
    <row r="373" spans="2:15" ht="15">
      <c r="B373" s="91"/>
      <c r="C373" s="92"/>
      <c r="D373" s="93"/>
      <c r="E373" s="93"/>
      <c r="F373" s="93"/>
      <c r="G373" s="93"/>
      <c r="H373" s="93"/>
      <c r="I373" s="93"/>
      <c r="J373" s="93"/>
      <c r="K373" s="93"/>
      <c r="L373" s="93"/>
      <c r="M373" s="93"/>
      <c r="N373" s="93"/>
      <c r="O373" s="94"/>
    </row>
    <row r="374" spans="2:15" ht="12.75" hidden="1">
      <c r="B374" s="95"/>
      <c r="C374" s="96"/>
      <c r="D374" s="97"/>
      <c r="E374" s="97"/>
      <c r="F374" s="98"/>
      <c r="G374" s="98"/>
      <c r="H374" s="98"/>
      <c r="I374" s="98"/>
      <c r="J374" s="98"/>
      <c r="K374" s="98"/>
      <c r="L374" s="98"/>
      <c r="M374" s="98"/>
      <c r="N374" s="98"/>
      <c r="O374" s="5"/>
    </row>
    <row r="375" spans="2:15" ht="12.75">
      <c r="B375" s="99"/>
      <c r="C375" s="5"/>
      <c r="D375" s="5"/>
      <c r="E375" s="5"/>
      <c r="F375" s="5"/>
      <c r="G375" s="5"/>
      <c r="H375" s="5"/>
      <c r="I375" s="5"/>
      <c r="J375" s="5"/>
      <c r="K375" s="5"/>
      <c r="L375" s="5"/>
      <c r="M375" s="5"/>
      <c r="N375" s="5"/>
      <c r="O375" s="5"/>
    </row>
    <row r="376" spans="2:15" ht="26.25" customHeight="1">
      <c r="B376" s="172" t="s">
        <v>333</v>
      </c>
      <c r="C376" s="172"/>
      <c r="D376" s="124"/>
      <c r="E376" s="124"/>
      <c r="F376" s="125"/>
      <c r="G376" s="126"/>
      <c r="H376" s="126"/>
      <c r="I376" s="126"/>
      <c r="J376" s="100"/>
      <c r="K376" s="171" t="s">
        <v>334</v>
      </c>
      <c r="L376" s="100"/>
      <c r="M376" s="100"/>
      <c r="N376" s="100"/>
      <c r="O376" s="100"/>
    </row>
    <row r="377" spans="4:15" ht="12.75">
      <c r="D377" s="56">
        <f>D372-'[1]Місто'!E551</f>
        <v>0</v>
      </c>
      <c r="E377" s="56"/>
      <c r="F377" s="56">
        <f>F372-'[1]Місто'!G551</f>
        <v>0</v>
      </c>
      <c r="G377" s="56">
        <f>G372-'[1]Місто'!H551</f>
        <v>0</v>
      </c>
      <c r="H377" s="56">
        <f>H372-'[1]Місто'!$I$551</f>
        <v>0</v>
      </c>
      <c r="I377" s="56">
        <f>I372-'[1]Місто'!J551</f>
        <v>0</v>
      </c>
      <c r="J377" s="56">
        <f>J372-'[1]Місто'!K551</f>
        <v>0</v>
      </c>
      <c r="K377" s="56">
        <f>K372-'[1]Місто'!L551</f>
        <v>0</v>
      </c>
      <c r="L377" s="56">
        <f>L372-'[1]Місто'!M551</f>
        <v>0</v>
      </c>
      <c r="M377" s="56">
        <f>M372-'[1]Місто'!N551</f>
        <v>0</v>
      </c>
      <c r="N377" s="56">
        <f>N372-'[1]Місто'!O551</f>
        <v>0</v>
      </c>
      <c r="O377" s="56">
        <f>O372-'[1]Місто'!P551</f>
        <v>0</v>
      </c>
    </row>
    <row r="378" spans="2:15" ht="12.75">
      <c r="B378" s="86"/>
      <c r="D378" s="56"/>
      <c r="E378" s="56"/>
      <c r="F378" s="56"/>
      <c r="G378" s="56"/>
      <c r="H378" s="56"/>
      <c r="I378" s="56"/>
      <c r="J378" s="56"/>
      <c r="K378" s="56"/>
      <c r="L378" s="56"/>
      <c r="M378" s="56"/>
      <c r="N378" s="56"/>
      <c r="O378" s="56"/>
    </row>
    <row r="379" spans="2:15" ht="12.75">
      <c r="B379" s="86"/>
      <c r="D379" s="56">
        <f>D372-E372-H372</f>
        <v>30000000</v>
      </c>
      <c r="E379" s="56"/>
      <c r="I379" s="56"/>
      <c r="J379" s="56"/>
      <c r="K379" s="56"/>
      <c r="L379" s="56"/>
      <c r="M379" s="56"/>
      <c r="N379" s="56"/>
      <c r="O379" s="56"/>
    </row>
    <row r="380" spans="2:15" ht="12.75">
      <c r="B380" s="86"/>
      <c r="D380" s="56"/>
      <c r="E380" s="56"/>
      <c r="F380" s="56"/>
      <c r="G380" s="56"/>
      <c r="H380" s="56"/>
      <c r="I380" s="56"/>
      <c r="J380" s="56"/>
      <c r="K380" s="56"/>
      <c r="L380" s="56"/>
      <c r="M380" s="56"/>
      <c r="N380" s="56"/>
      <c r="O380" s="56"/>
    </row>
    <row r="381" spans="4:9" ht="12.75">
      <c r="D381" s="56"/>
      <c r="E381" s="56"/>
      <c r="I381" s="59"/>
    </row>
    <row r="382" spans="4:14" ht="12.75">
      <c r="D382" s="59"/>
      <c r="E382" s="59"/>
      <c r="M382"/>
      <c r="N382" s="56"/>
    </row>
  </sheetData>
  <sheetProtection/>
  <mergeCells count="21">
    <mergeCell ref="M8:M9"/>
    <mergeCell ref="I8:I9"/>
    <mergeCell ref="A7:A9"/>
    <mergeCell ref="B7:B9"/>
    <mergeCell ref="C7:C9"/>
    <mergeCell ref="D8:D9"/>
    <mergeCell ref="D7:H7"/>
    <mergeCell ref="I1:J1"/>
    <mergeCell ref="I2:J2"/>
    <mergeCell ref="B4:O4"/>
    <mergeCell ref="K8:L8"/>
    <mergeCell ref="O7:O9"/>
    <mergeCell ref="I3:J3"/>
    <mergeCell ref="I7:N7"/>
    <mergeCell ref="J8:J9"/>
    <mergeCell ref="B5:O5"/>
    <mergeCell ref="N6:O6"/>
    <mergeCell ref="B376:C376"/>
    <mergeCell ref="F8:G8"/>
    <mergeCell ref="E8:E9"/>
    <mergeCell ref="H8:H9"/>
  </mergeCells>
  <printOptions/>
  <pageMargins left="0.9055118110236221" right="0.35433070866141736" top="1.28" bottom="0.2755905511811024" header="0.3937007874015748" footer="0.2362204724409449"/>
  <pageSetup fitToHeight="45" fitToWidth="1" horizontalDpi="600" verticalDpi="600" orientation="landscape" paperSize="9" scale="59" r:id="rId1"/>
  <headerFooter alignWithMargins="0">
    <oddHeader>&amp;C&amp;P</oddHeader>
  </headerFooter>
  <rowBreaks count="1" manualBreakCount="1">
    <brk id="2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2015-01-30T08:28:56Z</cp:lastPrinted>
  <dcterms:created xsi:type="dcterms:W3CDTF">2002-01-02T08:54:19Z</dcterms:created>
  <dcterms:modified xsi:type="dcterms:W3CDTF">2015-02-02T12:56:10Z</dcterms:modified>
  <cp:category/>
  <cp:version/>
  <cp:contentType/>
  <cp:contentStatus/>
</cp:coreProperties>
</file>