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1'!$9:$11</definedName>
    <definedName name="_xlnm.Print_Titles" localSheetId="1">'свод'!$5:$7</definedName>
    <definedName name="_xlnm.Print_Area" localSheetId="0">'Додаток № 1'!$B$1:$G$172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<sst xmlns="http://schemas.openxmlformats.org/spreadsheetml/2006/main" count="556" uniqueCount="222">
  <si>
    <t>Податкові надходження</t>
  </si>
  <si>
    <t>Податок на прибуток підприємств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</si>
  <si>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</si>
  <si>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</si>
  <si>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</si>
  <si>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</si>
  <si>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</si>
  <si>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позивної давності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</si>
  <si>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</si>
  <si>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</si>
  <si>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</si>
  <si>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</si>
  <si>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>Разом доходів</t>
  </si>
  <si>
    <t xml:space="preserve">Офіційні трансферти </t>
  </si>
  <si>
    <t xml:space="preserve">Від органів державного управління </t>
  </si>
  <si>
    <t>Кошти, що надходять з інших бюджетів</t>
  </si>
  <si>
    <t>Дотації</t>
  </si>
  <si>
    <t>Субвенції</t>
  </si>
  <si>
    <t>Кошти, одержані із загального фонду бюджету до бюджету розвитку (спеціального фонду)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</si>
  <si>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</si>
  <si>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</si>
  <si>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</si>
  <si>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</si>
  <si>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</si>
  <si>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Всього </t>
  </si>
  <si>
    <t xml:space="preserve"> Доходи від операцій з капіталом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</si>
  <si>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</si>
  <si>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</si>
  <si>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</si>
  <si>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</si>
  <si>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</si>
  <si>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</si>
  <si>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</si>
  <si>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</si>
  <si>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</si>
  <si>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</si>
  <si>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</si>
  <si>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</si>
  <si>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</si>
  <si>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</si>
  <si>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</si>
  <si>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</si>
  <si>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</si>
  <si>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</si>
  <si>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</si>
  <si>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</si>
  <si>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</si>
  <si>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разом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</si>
  <si>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</si>
  <si>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</si>
  <si>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</si>
  <si>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</si>
  <si>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</si>
  <si>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</si>
  <si>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</si>
  <si>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</si>
  <si>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</si>
  <si>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</si>
  <si>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</si>
  <si>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</si>
  <si>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</si>
  <si>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населенних пунктів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</si>
  <si>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</si>
  <si>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</si>
  <si>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</si>
  <si>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</si>
  <si>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</si>
  <si>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</si>
  <si>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</si>
  <si>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</si>
  <si>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</si>
  <si>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</si>
  <si>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</si>
  <si>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</si>
  <si>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</si>
  <si>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</si>
  <si>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</si>
  <si>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</si>
  <si>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</si>
  <si>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 xml:space="preserve">      Додаток 1</t>
  </si>
  <si>
    <t xml:space="preserve">      до рішення міської ради 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</si>
  <si>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</si>
  <si>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</si>
  <si>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</si>
  <si>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</si>
  <si>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</si>
  <si>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</si>
  <si>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</si>
  <si>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</si>
  <si>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>Найменування доходів згідно із бюджетною класифікацією</t>
  </si>
  <si>
    <t>6= (гр.3+гр.4)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</si>
  <si>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</si>
  <si>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</si>
  <si>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</si>
  <si>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</si>
  <si>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</si>
  <si>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</si>
  <si>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</si>
  <si>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Податок на доходи фізичних осіб</t>
  </si>
  <si>
    <t>Субвенція з державного бюджету місцевим бюджетам на соціально-економічний розвиток регіонів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</si>
  <si>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</si>
  <si>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</si>
  <si>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</si>
  <si>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</si>
  <si>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Плата за користування надрами для видобування корисних копалин місцевого значення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</si>
  <si>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</si>
  <si>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</si>
  <si>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</si>
  <si>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</si>
  <si>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</si>
  <si>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</si>
  <si>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</si>
  <si>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</si>
  <si>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</si>
  <si>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</si>
  <si>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</si>
  <si>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 xml:space="preserve">Збір за провадження торговельної діяльності із придбанням короткотермінового торгового патенту 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</si>
  <si>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</si>
  <si>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</si>
  <si>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</si>
  <si>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</si>
  <si>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</si>
  <si>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</si>
  <si>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</si>
  <si>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</si>
  <si>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</si>
  <si>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</si>
  <si>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</si>
  <si>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</si>
  <si>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</si>
  <si>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</si>
  <si>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</si>
  <si>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</si>
  <si>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</si>
  <si>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</si>
  <si>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</si>
  <si>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</si>
  <si>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</si>
  <si>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</si>
  <si>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відчуження майна, яке належить  Автономній Республіці Крим та майна, що перебуває у комунальній власності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</si>
  <si>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</si>
  <si>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</si>
  <si>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</si>
  <si>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</si>
  <si>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</si>
  <si>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</si>
  <si>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</si>
  <si>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</si>
  <si>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</si>
  <si>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</si>
  <si>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Надходження бюджетних установ від реалізації в установленому порядку майна (крім нерухомого майна)</t>
  </si>
  <si>
    <t>Кошти від продажу прав на земельні ділянки несільськогосподарського призначення до розмежування земель державної та комунальної власності (крім продажу прав на земельні ділянки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</si>
  <si>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</si>
  <si>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</si>
  <si>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</si>
  <si>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</si>
  <si>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</si>
  <si>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</si>
  <si>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</si>
  <si>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</si>
  <si>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</si>
  <si>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</si>
  <si>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видачу дозволу на розміщення об'єктів торгівлі та сфери послуг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</si>
  <si>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</si>
  <si>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</si>
  <si>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</si>
  <si>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</si>
  <si>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</si>
  <si>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</si>
  <si>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</si>
  <si>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</si>
  <si>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</si>
  <si>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</si>
  <si>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Податок на промисел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</si>
  <si>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</si>
  <si>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місті Запоріжжі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</si>
  <si>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</si>
  <si>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</si>
  <si>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</si>
  <si>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</si>
  <si>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</si>
  <si>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</si>
  <si>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</si>
  <si>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</si>
  <si>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</si>
  <si>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</si>
  <si>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</si>
  <si>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</si>
  <si>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</si>
  <si>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</si>
  <si>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</si>
  <si>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</si>
  <si>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</si>
  <si>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</si>
  <si>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</si>
  <si>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Р.О.Таран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</si>
  <si>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</si>
  <si>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Збір за першу реєстрацію літаків та вертольотів (фізичних осіб)</t>
  </si>
  <si>
    <t xml:space="preserve">Доходи бюджету м.Запоріжжя на 2013 рік 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</si>
  <si>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</si>
  <si>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Надходження від ввезення палива на митну територію України податковими агентами</t>
  </si>
  <si>
    <t>Надходження коштів пайової участі у розвитку інфраструктури населеного пункту</t>
  </si>
  <si>
    <t>Інші додаткові дотації</t>
  </si>
  <si>
    <t>Податки на доходи, податки на прибуток, податки на збільшення ринкової вартості</t>
  </si>
  <si>
    <t>Податки на власність</t>
  </si>
  <si>
    <t xml:space="preserve"> Збори та плата за спеціальне використання природних ресурсів</t>
  </si>
  <si>
    <t>Окремі податки і збори, що зараховуються до місцевих бюджетів</t>
  </si>
  <si>
    <t>Інші податки та збори</t>
  </si>
  <si>
    <t xml:space="preserve">Плата за надання адміністративних послуг 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</si>
  <si>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</si>
  <si>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</si>
  <si>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</si>
  <si>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 xml:space="preserve"> Власні надходження бюджетних установ</t>
  </si>
  <si>
    <t>Надходження від продажу основного капіталу</t>
  </si>
  <si>
    <t>Кошти від продажу землі і нематеріальних активів</t>
  </si>
  <si>
    <t>Всього доходів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</si>
  <si>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</si>
  <si>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</si>
  <si>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</si>
  <si>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діяльності, літакобудування, суднобудування та кінематографії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</si>
  <si>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</si>
  <si>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r>
      <t xml:space="preserve">      </t>
    </r>
    <r>
      <rPr>
        <b/>
        <u val="single"/>
        <sz val="14"/>
        <rFont val="Arial Cyr"/>
        <family val="0"/>
      </rPr>
      <t>20.08.2013 №22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</si>
</sst>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52">
    <font>
      <sz val="10"/>
      <name val="Arial Cyr"/>
      <family val="0"/>
    </font>
    <font>
      <sz val="12"/>
      <name val="Times New Roman Cyr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6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justify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5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1" fillId="24" borderId="15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19" xfId="53" applyFont="1" applyBorder="1" applyAlignment="1" applyProtection="1">
      <alignment horizontal="center" vertical="center"/>
      <protection/>
    </xf>
    <xf numFmtId="3" fontId="19" fillId="0" borderId="12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11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20" xfId="0" applyBorder="1" applyAlignment="1">
      <alignment/>
    </xf>
    <xf numFmtId="4" fontId="0" fillId="0" borderId="15" xfId="0" applyNumberForma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3" fontId="19" fillId="0" borderId="15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9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justify"/>
    </xf>
    <xf numFmtId="0" fontId="7" fillId="0" borderId="21" xfId="0" applyFont="1" applyFill="1" applyBorder="1" applyAlignment="1">
      <alignment horizontal="justify"/>
    </xf>
    <xf numFmtId="0" fontId="27" fillId="0" borderId="0" xfId="0" applyFont="1" applyAlignment="1">
      <alignment/>
    </xf>
    <xf numFmtId="0" fontId="17" fillId="0" borderId="0" xfId="0" applyFont="1" applyAlignment="1">
      <alignment vertical="center" wrapText="1"/>
    </xf>
    <xf numFmtId="3" fontId="19" fillId="0" borderId="13" xfId="0" applyNumberFormat="1" applyFont="1" applyBorder="1" applyAlignment="1">
      <alignment vertical="center"/>
    </xf>
    <xf numFmtId="0" fontId="16" fillId="0" borderId="10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3" fontId="9" fillId="0" borderId="15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justify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justify"/>
    </xf>
    <xf numFmtId="4" fontId="9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justify"/>
    </xf>
    <xf numFmtId="0" fontId="30" fillId="0" borderId="15" xfId="0" applyFont="1" applyFill="1" applyBorder="1" applyAlignment="1">
      <alignment horizontal="justify"/>
    </xf>
    <xf numFmtId="0" fontId="28" fillId="0" borderId="15" xfId="53" applyFont="1" applyBorder="1" applyAlignment="1" applyProtection="1">
      <alignment vertical="center" wrapText="1"/>
      <protection/>
    </xf>
    <xf numFmtId="0" fontId="15" fillId="0" borderId="15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/>
      <protection/>
    </xf>
    <xf numFmtId="0" fontId="3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top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top" wrapText="1"/>
      <protection/>
    </xf>
    <xf numFmtId="0" fontId="5" fillId="0" borderId="15" xfId="53" applyFont="1" applyBorder="1" applyAlignment="1" applyProtection="1">
      <alignment horizontal="left" vertical="top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center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 wrapText="1"/>
      <protection/>
    </xf>
    <xf numFmtId="3" fontId="19" fillId="0" borderId="15" xfId="0" applyNumberFormat="1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Border="1" applyAlignment="1" applyProtection="1">
      <alignment horizontal="center" vertical="center" wrapText="1"/>
      <protection/>
    </xf>
    <xf numFmtId="0" fontId="28" fillId="0" borderId="15" xfId="53" applyFont="1" applyBorder="1" applyAlignment="1" applyProtection="1">
      <alignment horizontal="left" vertical="center" wrapText="1"/>
      <protection/>
    </xf>
    <xf numFmtId="0" fontId="4" fillId="0" borderId="15" xfId="53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5" xfId="53" applyFont="1" applyBorder="1" applyAlignment="1" applyProtection="1">
      <alignment vertical="center" wrapText="1"/>
      <protection/>
    </xf>
    <xf numFmtId="0" fontId="0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wrapText="1"/>
    </xf>
    <xf numFmtId="0" fontId="21" fillId="0" borderId="17" xfId="53" applyFont="1" applyBorder="1" applyAlignment="1" applyProtection="1">
      <alignment horizontal="center" vertical="center"/>
      <protection/>
    </xf>
    <xf numFmtId="0" fontId="3" fillId="0" borderId="17" xfId="53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6" fillId="0" borderId="18" xfId="0" applyFont="1" applyBorder="1" applyAlignment="1">
      <alignment wrapText="1"/>
    </xf>
    <xf numFmtId="0" fontId="20" fillId="0" borderId="11" xfId="0" applyFont="1" applyBorder="1" applyAlignment="1">
      <alignment horizontal="left"/>
    </xf>
    <xf numFmtId="0" fontId="15" fillId="0" borderId="15" xfId="0" applyFont="1" applyBorder="1" applyAlignment="1">
      <alignment vertical="center" wrapText="1"/>
    </xf>
    <xf numFmtId="0" fontId="31" fillId="0" borderId="15" xfId="0" applyFont="1" applyFill="1" applyBorder="1" applyAlignment="1">
      <alignment horizontal="justify"/>
    </xf>
    <xf numFmtId="0" fontId="16" fillId="0" borderId="22" xfId="0" applyFont="1" applyBorder="1" applyAlignment="1">
      <alignment vertical="center" wrapText="1"/>
    </xf>
    <xf numFmtId="3" fontId="11" fillId="0" borderId="15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left"/>
    </xf>
    <xf numFmtId="3" fontId="19" fillId="0" borderId="12" xfId="0" applyNumberFormat="1" applyFont="1" applyBorder="1" applyAlignment="1">
      <alignment/>
    </xf>
    <xf numFmtId="0" fontId="21" fillId="0" borderId="15" xfId="53" applyFont="1" applyFill="1" applyBorder="1" applyAlignment="1" applyProtection="1">
      <alignment horizontal="center" vertical="center"/>
      <protection/>
    </xf>
    <xf numFmtId="0" fontId="22" fillId="0" borderId="15" xfId="53" applyFont="1" applyFill="1" applyBorder="1" applyAlignment="1" applyProtection="1">
      <alignment horizontal="center" vertical="center"/>
      <protection/>
    </xf>
    <xf numFmtId="3" fontId="11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/>
    </xf>
    <xf numFmtId="0" fontId="31" fillId="0" borderId="15" xfId="0" applyFont="1" applyFill="1" applyBorder="1" applyAlignment="1">
      <alignment horizontal="justify" vertical="center"/>
    </xf>
    <xf numFmtId="3" fontId="9" fillId="0" borderId="15" xfId="0" applyNumberFormat="1" applyFont="1" applyFill="1" applyBorder="1" applyAlignment="1">
      <alignment vertical="center"/>
    </xf>
    <xf numFmtId="0" fontId="15" fillId="0" borderId="24" xfId="0" applyFont="1" applyBorder="1" applyAlignment="1">
      <alignment vertical="center" wrapText="1"/>
    </xf>
    <xf numFmtId="0" fontId="30" fillId="0" borderId="15" xfId="0" applyFont="1" applyFill="1" applyBorder="1" applyAlignment="1">
      <alignment horizontal="justify" vertical="center"/>
    </xf>
    <xf numFmtId="0" fontId="21" fillId="0" borderId="15" xfId="53" applyFont="1" applyFill="1" applyBorder="1" applyAlignment="1" applyProtection="1">
      <alignment horizontal="center" vertical="center" wrapText="1"/>
      <protection/>
    </xf>
    <xf numFmtId="0" fontId="22" fillId="0" borderId="15" xfId="5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0" fontId="5" fillId="0" borderId="15" xfId="53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 vertical="top" wrapText="1"/>
    </xf>
    <xf numFmtId="0" fontId="22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Fill="1" applyBorder="1" applyAlignment="1" applyProtection="1">
      <alignment vertical="center" wrapText="1"/>
      <protection/>
    </xf>
    <xf numFmtId="3" fontId="11" fillId="0" borderId="15" xfId="0" applyNumberFormat="1" applyFont="1" applyFill="1" applyBorder="1" applyAlignment="1">
      <alignment horizontal="right" vertical="center"/>
    </xf>
    <xf numFmtId="0" fontId="28" fillId="0" borderId="15" xfId="53" applyFont="1" applyFill="1" applyBorder="1" applyAlignment="1" applyProtection="1">
      <alignment vertical="center" wrapText="1"/>
      <protection/>
    </xf>
    <xf numFmtId="0" fontId="4" fillId="0" borderId="15" xfId="53" applyFont="1" applyFill="1" applyBorder="1" applyAlignment="1" applyProtection="1">
      <alignment vertical="center" wrapText="1"/>
      <protection/>
    </xf>
    <xf numFmtId="0" fontId="28" fillId="0" borderId="15" xfId="53" applyFont="1" applyFill="1" applyBorder="1" applyAlignment="1" applyProtection="1">
      <alignment vertical="top" wrapText="1"/>
      <protection/>
    </xf>
    <xf numFmtId="3" fontId="0" fillId="0" borderId="15" xfId="0" applyNumberFormat="1" applyBorder="1" applyAlignment="1">
      <alignment/>
    </xf>
    <xf numFmtId="0" fontId="29" fillId="0" borderId="15" xfId="53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vertical="center"/>
    </xf>
    <xf numFmtId="3" fontId="19" fillId="0" borderId="25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vertical="top" wrapText="1"/>
    </xf>
    <xf numFmtId="3" fontId="11" fillId="0" borderId="15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 wrapText="1"/>
    </xf>
    <xf numFmtId="0" fontId="5" fillId="0" borderId="15" xfId="53" applyFont="1" applyFill="1" applyBorder="1" applyAlignment="1" applyProtection="1">
      <alignment vertical="center" wrapText="1"/>
      <protection/>
    </xf>
    <xf numFmtId="0" fontId="17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8"/>
  <sheetViews>
    <sheetView showGridLines="0" tabSelected="1" view="pageBreakPreview" zoomScaleSheetLayoutView="100" zoomScalePageLayoutView="0" workbookViewId="0" topLeftCell="B101">
      <selection activeCell="C11" sqref="C11"/>
    </sheetView>
  </sheetViews>
  <sheetFormatPr defaultColWidth="9.00390625" defaultRowHeight="12.75"/>
  <cols>
    <col min="1" max="1" width="2.875" style="0" hidden="1" customWidth="1"/>
    <col min="2" max="2" width="11.00390625" style="0" customWidth="1"/>
    <col min="3" max="3" width="56.125" style="3" customWidth="1"/>
    <col min="4" max="4" width="14.875" style="0" customWidth="1"/>
    <col min="5" max="5" width="12.875" style="0" customWidth="1"/>
    <col min="6" max="6" width="12.375" style="0" customWidth="1"/>
    <col min="7" max="7" width="13.62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5:6" ht="18">
      <c r="E2" s="4" t="s">
        <v>79</v>
      </c>
      <c r="F2" s="6"/>
    </row>
    <row r="3" spans="5:6" ht="19.5" customHeight="1">
      <c r="E3" s="4" t="s">
        <v>80</v>
      </c>
      <c r="F3" s="6"/>
    </row>
    <row r="4" spans="5:6" ht="22.5" customHeight="1">
      <c r="E4" s="4" t="s">
        <v>221</v>
      </c>
      <c r="F4" s="6"/>
    </row>
    <row r="5" spans="4:6" ht="6.75" customHeight="1">
      <c r="D5" s="1"/>
      <c r="E5" s="1"/>
      <c r="F5" s="1"/>
    </row>
    <row r="6" spans="3:13" ht="21" customHeight="1">
      <c r="C6" s="152" t="s">
        <v>198</v>
      </c>
      <c r="D6" s="152"/>
      <c r="E6" s="152"/>
      <c r="F6" s="152"/>
      <c r="G6" s="62"/>
      <c r="H6" s="62"/>
      <c r="I6" s="62"/>
      <c r="J6" s="62"/>
      <c r="K6" s="62"/>
      <c r="L6" s="62"/>
      <c r="M6" s="62"/>
    </row>
    <row r="7" spans="3:7" ht="11.25" customHeight="1">
      <c r="C7"/>
      <c r="G7" s="1" t="s">
        <v>28</v>
      </c>
    </row>
    <row r="8" ht="5.25" customHeight="1" thickBot="1"/>
    <row r="9" spans="2:7" ht="18" customHeight="1">
      <c r="B9" s="155" t="s">
        <v>88</v>
      </c>
      <c r="C9" s="157" t="s">
        <v>89</v>
      </c>
      <c r="D9" s="159" t="s">
        <v>19</v>
      </c>
      <c r="E9" s="161" t="s">
        <v>20</v>
      </c>
      <c r="F9" s="162"/>
      <c r="G9" s="153" t="s">
        <v>21</v>
      </c>
    </row>
    <row r="10" spans="2:7" ht="39.75" customHeight="1" thickBot="1">
      <c r="B10" s="156"/>
      <c r="C10" s="158"/>
      <c r="D10" s="160"/>
      <c r="E10" s="78" t="s">
        <v>47</v>
      </c>
      <c r="F10" s="78" t="s">
        <v>22</v>
      </c>
      <c r="G10" s="154"/>
    </row>
    <row r="11" spans="2:7" ht="14.25" customHeight="1" thickBot="1">
      <c r="B11" s="11">
        <v>1</v>
      </c>
      <c r="C11" s="10">
        <v>2</v>
      </c>
      <c r="D11" s="8">
        <v>3</v>
      </c>
      <c r="E11" s="9">
        <v>4</v>
      </c>
      <c r="F11" s="9">
        <v>5</v>
      </c>
      <c r="G11" s="10" t="s">
        <v>90</v>
      </c>
    </row>
    <row r="12" spans="2:7" ht="18" customHeight="1">
      <c r="B12" s="105">
        <v>10000000</v>
      </c>
      <c r="C12" s="106" t="s">
        <v>0</v>
      </c>
      <c r="D12" s="27">
        <f>D13+D32+D48+D40</f>
        <v>1855281000</v>
      </c>
      <c r="E12" s="132">
        <f>E21+E48+E77</f>
        <v>120382000</v>
      </c>
      <c r="F12" s="131">
        <f>F48</f>
        <v>97762000</v>
      </c>
      <c r="G12" s="27">
        <f aca="true" t="shared" si="0" ref="G12:G99">SUM(D12:E12)</f>
        <v>1975663000</v>
      </c>
    </row>
    <row r="13" spans="2:7" ht="30" customHeight="1">
      <c r="B13" s="79">
        <v>11000000</v>
      </c>
      <c r="C13" s="98" t="s">
        <v>203</v>
      </c>
      <c r="D13" s="26">
        <f>D14+D19</f>
        <v>1492146000</v>
      </c>
      <c r="E13" s="30" t="s">
        <v>23</v>
      </c>
      <c r="F13" s="30" t="s">
        <v>23</v>
      </c>
      <c r="G13" s="26">
        <f t="shared" si="0"/>
        <v>1492146000</v>
      </c>
    </row>
    <row r="14" spans="2:7" ht="15.75" customHeight="1">
      <c r="B14" s="118">
        <v>11010000</v>
      </c>
      <c r="C14" s="82" t="s">
        <v>98</v>
      </c>
      <c r="D14" s="28">
        <f>SUM(D15:D18)</f>
        <v>1485170000</v>
      </c>
      <c r="E14" s="30" t="s">
        <v>23</v>
      </c>
      <c r="F14" s="30" t="s">
        <v>23</v>
      </c>
      <c r="G14" s="26">
        <f>SUM(D14:E14)</f>
        <v>1485170000</v>
      </c>
    </row>
    <row r="15" spans="2:7" ht="45">
      <c r="B15" s="83">
        <v>11010100</v>
      </c>
      <c r="C15" s="84" t="s">
        <v>184</v>
      </c>
      <c r="D15" s="28">
        <v>1407820000</v>
      </c>
      <c r="E15" s="30" t="s">
        <v>23</v>
      </c>
      <c r="F15" s="30" t="s">
        <v>23</v>
      </c>
      <c r="G15" s="26">
        <f>SUM(D15:E15)</f>
        <v>1407820000</v>
      </c>
    </row>
    <row r="16" spans="2:7" ht="60.75" customHeight="1">
      <c r="B16" s="119">
        <v>11010200</v>
      </c>
      <c r="C16" s="140" t="s">
        <v>185</v>
      </c>
      <c r="D16" s="28">
        <v>32750000</v>
      </c>
      <c r="E16" s="30" t="s">
        <v>23</v>
      </c>
      <c r="F16" s="30" t="s">
        <v>23</v>
      </c>
      <c r="G16" s="26">
        <f>SUM(D16:E16)</f>
        <v>32750000</v>
      </c>
    </row>
    <row r="17" spans="2:7" ht="45">
      <c r="B17" s="83">
        <v>11010400</v>
      </c>
      <c r="C17" s="84" t="s">
        <v>186</v>
      </c>
      <c r="D17" s="28">
        <v>16000000</v>
      </c>
      <c r="E17" s="30" t="s">
        <v>23</v>
      </c>
      <c r="F17" s="30" t="s">
        <v>23</v>
      </c>
      <c r="G17" s="26">
        <f>SUM(D17:E17)</f>
        <v>16000000</v>
      </c>
    </row>
    <row r="18" spans="2:7" ht="30">
      <c r="B18" s="83">
        <v>11010500</v>
      </c>
      <c r="C18" s="84" t="s">
        <v>187</v>
      </c>
      <c r="D18" s="28">
        <v>28600000</v>
      </c>
      <c r="E18" s="30" t="s">
        <v>23</v>
      </c>
      <c r="F18" s="30" t="s">
        <v>23</v>
      </c>
      <c r="G18" s="26">
        <f>SUM(D18:E18)</f>
        <v>28600000</v>
      </c>
    </row>
    <row r="19" spans="2:7" ht="15.75" customHeight="1">
      <c r="B19" s="118">
        <v>11020000</v>
      </c>
      <c r="C19" s="82" t="s">
        <v>1</v>
      </c>
      <c r="D19" s="26">
        <f>D20</f>
        <v>6976000</v>
      </c>
      <c r="E19" s="30" t="s">
        <v>23</v>
      </c>
      <c r="F19" s="30" t="s">
        <v>23</v>
      </c>
      <c r="G19" s="26">
        <f t="shared" si="0"/>
        <v>6976000</v>
      </c>
    </row>
    <row r="20" spans="2:7" ht="28.5" customHeight="1">
      <c r="B20" s="83">
        <v>11020200</v>
      </c>
      <c r="C20" s="76" t="s">
        <v>100</v>
      </c>
      <c r="D20" s="28">
        <v>6976000</v>
      </c>
      <c r="E20" s="30" t="s">
        <v>23</v>
      </c>
      <c r="F20" s="30" t="s">
        <v>23</v>
      </c>
      <c r="G20" s="26">
        <f t="shared" si="0"/>
        <v>6976000</v>
      </c>
    </row>
    <row r="21" spans="2:7" ht="17.25" customHeight="1">
      <c r="B21" s="79">
        <v>12000000</v>
      </c>
      <c r="C21" s="98" t="s">
        <v>204</v>
      </c>
      <c r="D21" s="30" t="s">
        <v>23</v>
      </c>
      <c r="E21" s="28">
        <f>E26+E22</f>
        <v>2850000</v>
      </c>
      <c r="F21" s="30" t="s">
        <v>23</v>
      </c>
      <c r="G21" s="26">
        <f t="shared" si="0"/>
        <v>2850000</v>
      </c>
    </row>
    <row r="22" spans="2:7" ht="31.5">
      <c r="B22" s="79">
        <v>12020000</v>
      </c>
      <c r="C22" s="82" t="s">
        <v>152</v>
      </c>
      <c r="D22" s="30" t="s">
        <v>23</v>
      </c>
      <c r="E22" s="28">
        <f>SUM(E23:E25)</f>
        <v>50000</v>
      </c>
      <c r="F22" s="30" t="s">
        <v>23</v>
      </c>
      <c r="G22" s="26">
        <f t="shared" si="0"/>
        <v>50000</v>
      </c>
    </row>
    <row r="23" spans="2:7" ht="30">
      <c r="B23" s="83">
        <v>12020100</v>
      </c>
      <c r="C23" s="76" t="s">
        <v>153</v>
      </c>
      <c r="D23" s="30" t="s">
        <v>23</v>
      </c>
      <c r="E23" s="28">
        <v>15000</v>
      </c>
      <c r="F23" s="30" t="s">
        <v>23</v>
      </c>
      <c r="G23" s="26">
        <f t="shared" si="0"/>
        <v>15000</v>
      </c>
    </row>
    <row r="24" spans="2:7" ht="30">
      <c r="B24" s="83">
        <v>12020200</v>
      </c>
      <c r="C24" s="76" t="s">
        <v>154</v>
      </c>
      <c r="D24" s="30" t="s">
        <v>23</v>
      </c>
      <c r="E24" s="28">
        <v>35000</v>
      </c>
      <c r="F24" s="30" t="s">
        <v>23</v>
      </c>
      <c r="G24" s="26">
        <f t="shared" si="0"/>
        <v>35000</v>
      </c>
    </row>
    <row r="25" spans="2:7" ht="17.25" customHeight="1" hidden="1">
      <c r="B25" s="83">
        <v>12020400</v>
      </c>
      <c r="C25" s="76" t="s">
        <v>155</v>
      </c>
      <c r="D25" s="30" t="s">
        <v>23</v>
      </c>
      <c r="E25" s="28"/>
      <c r="F25" s="30" t="s">
        <v>23</v>
      </c>
      <c r="G25" s="26">
        <f t="shared" si="0"/>
        <v>0</v>
      </c>
    </row>
    <row r="26" spans="2:7" ht="15.75">
      <c r="B26" s="118">
        <v>12030000</v>
      </c>
      <c r="C26" s="139" t="s">
        <v>94</v>
      </c>
      <c r="D26" s="129" t="s">
        <v>23</v>
      </c>
      <c r="E26" s="28">
        <f>SUM(E27:E31)</f>
        <v>2800000</v>
      </c>
      <c r="F26" s="30" t="s">
        <v>23</v>
      </c>
      <c r="G26" s="26">
        <f t="shared" si="0"/>
        <v>2800000</v>
      </c>
    </row>
    <row r="27" spans="2:7" ht="28.5" customHeight="1">
      <c r="B27" s="119">
        <v>12030100</v>
      </c>
      <c r="C27" s="140" t="s">
        <v>101</v>
      </c>
      <c r="D27" s="129" t="s">
        <v>23</v>
      </c>
      <c r="E27" s="28">
        <v>570000</v>
      </c>
      <c r="F27" s="30" t="s">
        <v>23</v>
      </c>
      <c r="G27" s="26">
        <f t="shared" si="0"/>
        <v>570000</v>
      </c>
    </row>
    <row r="28" spans="2:7" ht="28.5" customHeight="1">
      <c r="B28" s="119">
        <v>12030200</v>
      </c>
      <c r="C28" s="140" t="s">
        <v>102</v>
      </c>
      <c r="D28" s="129" t="s">
        <v>23</v>
      </c>
      <c r="E28" s="28">
        <v>2229500</v>
      </c>
      <c r="F28" s="30" t="s">
        <v>23</v>
      </c>
      <c r="G28" s="26">
        <f t="shared" si="0"/>
        <v>2229500</v>
      </c>
    </row>
    <row r="29" spans="2:7" ht="15" hidden="1">
      <c r="B29" s="119">
        <v>12030300</v>
      </c>
      <c r="C29" s="140" t="s">
        <v>182</v>
      </c>
      <c r="D29" s="129" t="s">
        <v>23</v>
      </c>
      <c r="E29" s="28"/>
      <c r="F29" s="30"/>
      <c r="G29" s="26">
        <f t="shared" si="0"/>
        <v>0</v>
      </c>
    </row>
    <row r="30" spans="2:7" ht="15">
      <c r="B30" s="119">
        <v>12030400</v>
      </c>
      <c r="C30" s="140" t="s">
        <v>156</v>
      </c>
      <c r="D30" s="129"/>
      <c r="E30" s="28">
        <v>100</v>
      </c>
      <c r="F30" s="30"/>
      <c r="G30" s="26"/>
    </row>
    <row r="31" spans="2:7" ht="30">
      <c r="B31" s="119">
        <v>12030600</v>
      </c>
      <c r="C31" s="140" t="s">
        <v>197</v>
      </c>
      <c r="D31" s="129" t="s">
        <v>23</v>
      </c>
      <c r="E31" s="28">
        <v>400</v>
      </c>
      <c r="F31" s="30" t="s">
        <v>23</v>
      </c>
      <c r="G31" s="26">
        <f t="shared" si="0"/>
        <v>400</v>
      </c>
    </row>
    <row r="32" spans="2:7" ht="32.25" customHeight="1">
      <c r="B32" s="79">
        <v>13000000</v>
      </c>
      <c r="C32" s="98" t="s">
        <v>205</v>
      </c>
      <c r="D32" s="26">
        <f>SUM(D33:D35)</f>
        <v>350795000</v>
      </c>
      <c r="E32" s="30" t="s">
        <v>23</v>
      </c>
      <c r="F32" s="30" t="s">
        <v>23</v>
      </c>
      <c r="G32" s="26">
        <f t="shared" si="0"/>
        <v>350795000</v>
      </c>
    </row>
    <row r="33" spans="2:7" ht="63" hidden="1">
      <c r="B33" s="79">
        <v>13010200</v>
      </c>
      <c r="C33" s="85" t="s">
        <v>103</v>
      </c>
      <c r="D33" s="28"/>
      <c r="E33" s="30" t="s">
        <v>23</v>
      </c>
      <c r="F33" s="30" t="s">
        <v>23</v>
      </c>
      <c r="G33" s="26">
        <f t="shared" si="0"/>
        <v>0</v>
      </c>
    </row>
    <row r="34" spans="2:7" ht="31.5">
      <c r="B34" s="79">
        <v>13030200</v>
      </c>
      <c r="C34" s="82" t="s">
        <v>104</v>
      </c>
      <c r="D34" s="26">
        <v>10795000</v>
      </c>
      <c r="E34" s="30" t="s">
        <v>23</v>
      </c>
      <c r="F34" s="30" t="s">
        <v>23</v>
      </c>
      <c r="G34" s="26">
        <f t="shared" si="0"/>
        <v>10795000</v>
      </c>
    </row>
    <row r="35" spans="2:7" ht="15" customHeight="1">
      <c r="B35" s="118">
        <v>13050000</v>
      </c>
      <c r="C35" s="82" t="s">
        <v>2</v>
      </c>
      <c r="D35" s="28">
        <f>SUM(D36:D39)</f>
        <v>340000000</v>
      </c>
      <c r="E35" s="30" t="s">
        <v>23</v>
      </c>
      <c r="F35" s="30" t="s">
        <v>23</v>
      </c>
      <c r="G35" s="26">
        <f t="shared" si="0"/>
        <v>340000000</v>
      </c>
    </row>
    <row r="36" spans="2:7" ht="15" customHeight="1">
      <c r="B36" s="83">
        <v>13050100</v>
      </c>
      <c r="C36" s="76" t="s">
        <v>64</v>
      </c>
      <c r="D36" s="28">
        <v>81750000</v>
      </c>
      <c r="E36" s="30" t="s">
        <v>23</v>
      </c>
      <c r="F36" s="30" t="s">
        <v>23</v>
      </c>
      <c r="G36" s="26">
        <f t="shared" si="0"/>
        <v>81750000</v>
      </c>
    </row>
    <row r="37" spans="2:7" ht="15" customHeight="1">
      <c r="B37" s="83">
        <v>13050200</v>
      </c>
      <c r="C37" s="76" t="s">
        <v>65</v>
      </c>
      <c r="D37" s="28">
        <v>238000000</v>
      </c>
      <c r="E37" s="30" t="s">
        <v>23</v>
      </c>
      <c r="F37" s="30" t="s">
        <v>23</v>
      </c>
      <c r="G37" s="26">
        <f t="shared" si="0"/>
        <v>238000000</v>
      </c>
    </row>
    <row r="38" spans="2:7" ht="15" customHeight="1">
      <c r="B38" s="83">
        <v>13050300</v>
      </c>
      <c r="C38" s="76" t="s">
        <v>66</v>
      </c>
      <c r="D38" s="28">
        <v>2350000</v>
      </c>
      <c r="E38" s="30" t="s">
        <v>23</v>
      </c>
      <c r="F38" s="30" t="s">
        <v>23</v>
      </c>
      <c r="G38" s="26">
        <f t="shared" si="0"/>
        <v>2350000</v>
      </c>
    </row>
    <row r="39" spans="2:7" ht="14.25" customHeight="1">
      <c r="B39" s="83">
        <v>13050500</v>
      </c>
      <c r="C39" s="76" t="s">
        <v>67</v>
      </c>
      <c r="D39" s="28">
        <v>17900000</v>
      </c>
      <c r="E39" s="30" t="s">
        <v>23</v>
      </c>
      <c r="F39" s="30" t="s">
        <v>23</v>
      </c>
      <c r="G39" s="26">
        <f t="shared" si="0"/>
        <v>17900000</v>
      </c>
    </row>
    <row r="40" spans="2:7" ht="31.5">
      <c r="B40" s="118">
        <v>16000000</v>
      </c>
      <c r="C40" s="98" t="s">
        <v>206</v>
      </c>
      <c r="D40" s="26">
        <f>SUM(D41:D47)</f>
        <v>30000</v>
      </c>
      <c r="E40" s="30" t="s">
        <v>23</v>
      </c>
      <c r="F40" s="30" t="s">
        <v>23</v>
      </c>
      <c r="G40" s="26">
        <f t="shared" si="0"/>
        <v>30000</v>
      </c>
    </row>
    <row r="41" spans="2:7" ht="14.25" customHeight="1" hidden="1">
      <c r="B41" s="83">
        <v>16010100</v>
      </c>
      <c r="C41" s="76" t="s">
        <v>157</v>
      </c>
      <c r="D41" s="28"/>
      <c r="E41" s="30" t="s">
        <v>23</v>
      </c>
      <c r="F41" s="30" t="s">
        <v>23</v>
      </c>
      <c r="G41" s="26">
        <f t="shared" si="0"/>
        <v>0</v>
      </c>
    </row>
    <row r="42" spans="2:7" ht="14.25" customHeight="1">
      <c r="B42" s="83">
        <v>16010200</v>
      </c>
      <c r="C42" s="76" t="s">
        <v>158</v>
      </c>
      <c r="D42" s="28">
        <v>30000</v>
      </c>
      <c r="E42" s="30" t="s">
        <v>23</v>
      </c>
      <c r="F42" s="30" t="s">
        <v>23</v>
      </c>
      <c r="G42" s="26">
        <f t="shared" si="0"/>
        <v>30000</v>
      </c>
    </row>
    <row r="43" spans="2:7" ht="14.25" customHeight="1" hidden="1">
      <c r="B43" s="83">
        <v>16010400</v>
      </c>
      <c r="C43" s="76" t="s">
        <v>159</v>
      </c>
      <c r="D43" s="28"/>
      <c r="E43" s="30" t="s">
        <v>23</v>
      </c>
      <c r="F43" s="30" t="s">
        <v>23</v>
      </c>
      <c r="G43" s="26">
        <f t="shared" si="0"/>
        <v>0</v>
      </c>
    </row>
    <row r="44" spans="2:7" ht="14.25" customHeight="1" hidden="1">
      <c r="B44" s="83">
        <v>16010500</v>
      </c>
      <c r="C44" s="76" t="s">
        <v>160</v>
      </c>
      <c r="D44" s="28"/>
      <c r="E44" s="30" t="s">
        <v>23</v>
      </c>
      <c r="F44" s="30" t="s">
        <v>23</v>
      </c>
      <c r="G44" s="26">
        <f t="shared" si="0"/>
        <v>0</v>
      </c>
    </row>
    <row r="45" spans="2:7" ht="14.25" customHeight="1" hidden="1">
      <c r="B45" s="83">
        <v>16010600</v>
      </c>
      <c r="C45" s="76" t="s">
        <v>161</v>
      </c>
      <c r="D45" s="28"/>
      <c r="E45" s="30" t="s">
        <v>23</v>
      </c>
      <c r="F45" s="30" t="s">
        <v>23</v>
      </c>
      <c r="G45" s="26">
        <f t="shared" si="0"/>
        <v>0</v>
      </c>
    </row>
    <row r="46" spans="2:7" ht="30" hidden="1">
      <c r="B46" s="83">
        <v>16011500</v>
      </c>
      <c r="C46" s="76" t="s">
        <v>162</v>
      </c>
      <c r="D46" s="28"/>
      <c r="E46" s="30" t="s">
        <v>23</v>
      </c>
      <c r="F46" s="30" t="s">
        <v>23</v>
      </c>
      <c r="G46" s="26">
        <f t="shared" si="0"/>
        <v>0</v>
      </c>
    </row>
    <row r="47" spans="2:7" ht="15" hidden="1">
      <c r="B47" s="83">
        <v>16012100</v>
      </c>
      <c r="C47" s="76" t="s">
        <v>173</v>
      </c>
      <c r="D47" s="28"/>
      <c r="E47" s="30" t="s">
        <v>23</v>
      </c>
      <c r="F47" s="30" t="s">
        <v>23</v>
      </c>
      <c r="G47" s="26">
        <f t="shared" si="0"/>
        <v>0</v>
      </c>
    </row>
    <row r="48" spans="2:7" ht="17.25" customHeight="1">
      <c r="B48" s="118">
        <v>18000000</v>
      </c>
      <c r="C48" s="98" t="s">
        <v>3</v>
      </c>
      <c r="D48" s="130">
        <f>D52+D55+D58</f>
        <v>12310000</v>
      </c>
      <c r="E48" s="67">
        <f>E58+E72+E49</f>
        <v>98332000</v>
      </c>
      <c r="F48" s="67">
        <f>F72+F49</f>
        <v>97762000</v>
      </c>
      <c r="G48" s="130">
        <f t="shared" si="0"/>
        <v>110642000</v>
      </c>
    </row>
    <row r="49" spans="2:7" ht="17.25" customHeight="1">
      <c r="B49" s="118">
        <v>18010000</v>
      </c>
      <c r="C49" s="82" t="s">
        <v>179</v>
      </c>
      <c r="D49" s="30" t="s">
        <v>23</v>
      </c>
      <c r="E49" s="67">
        <f>E50+E51</f>
        <v>1200000</v>
      </c>
      <c r="F49" s="67">
        <f>F50+F51</f>
        <v>1200000</v>
      </c>
      <c r="G49" s="26">
        <f t="shared" si="0"/>
        <v>1200000</v>
      </c>
    </row>
    <row r="50" spans="2:7" ht="31.5">
      <c r="B50" s="83">
        <v>18010100</v>
      </c>
      <c r="C50" s="89" t="s">
        <v>180</v>
      </c>
      <c r="D50" s="30" t="s">
        <v>23</v>
      </c>
      <c r="E50" s="137">
        <v>450000</v>
      </c>
      <c r="F50" s="137">
        <f>E50</f>
        <v>450000</v>
      </c>
      <c r="G50" s="26">
        <f t="shared" si="0"/>
        <v>450000</v>
      </c>
    </row>
    <row r="51" spans="2:7" ht="31.5">
      <c r="B51" s="83">
        <v>18010200</v>
      </c>
      <c r="C51" s="89" t="s">
        <v>181</v>
      </c>
      <c r="D51" s="30" t="s">
        <v>23</v>
      </c>
      <c r="E51" s="137">
        <v>750000</v>
      </c>
      <c r="F51" s="137">
        <f>E51</f>
        <v>750000</v>
      </c>
      <c r="G51" s="26">
        <f t="shared" si="0"/>
        <v>750000</v>
      </c>
    </row>
    <row r="52" spans="2:7" ht="17.25" customHeight="1" hidden="1">
      <c r="B52" s="118">
        <v>18020000</v>
      </c>
      <c r="C52" s="82" t="s">
        <v>92</v>
      </c>
      <c r="D52" s="130">
        <f>D53+D54</f>
        <v>0</v>
      </c>
      <c r="E52" s="54" t="s">
        <v>23</v>
      </c>
      <c r="F52" s="54" t="s">
        <v>23</v>
      </c>
      <c r="G52" s="130">
        <f t="shared" si="0"/>
        <v>0</v>
      </c>
    </row>
    <row r="53" spans="2:7" ht="31.5" hidden="1">
      <c r="B53" s="119">
        <v>18020100</v>
      </c>
      <c r="C53" s="89" t="s">
        <v>105</v>
      </c>
      <c r="D53" s="28"/>
      <c r="E53" s="30" t="s">
        <v>23</v>
      </c>
      <c r="F53" s="30" t="s">
        <v>23</v>
      </c>
      <c r="G53" s="26">
        <f t="shared" si="0"/>
        <v>0</v>
      </c>
    </row>
    <row r="54" spans="2:7" ht="31.5" hidden="1">
      <c r="B54" s="119">
        <v>18020200</v>
      </c>
      <c r="C54" s="89" t="s">
        <v>106</v>
      </c>
      <c r="D54" s="26"/>
      <c r="E54" s="30" t="s">
        <v>23</v>
      </c>
      <c r="F54" s="30" t="s">
        <v>23</v>
      </c>
      <c r="G54" s="26">
        <f t="shared" si="0"/>
        <v>0</v>
      </c>
    </row>
    <row r="55" spans="2:7" ht="15.75">
      <c r="B55" s="118">
        <v>18030000</v>
      </c>
      <c r="C55" s="82" t="s">
        <v>93</v>
      </c>
      <c r="D55" s="149">
        <f>D56+D57</f>
        <v>250000</v>
      </c>
      <c r="E55" s="30" t="s">
        <v>23</v>
      </c>
      <c r="F55" s="30" t="s">
        <v>23</v>
      </c>
      <c r="G55" s="130">
        <f t="shared" si="0"/>
        <v>250000</v>
      </c>
    </row>
    <row r="56" spans="2:7" ht="15.75">
      <c r="B56" s="119">
        <v>18030100</v>
      </c>
      <c r="C56" s="89" t="s">
        <v>107</v>
      </c>
      <c r="D56" s="149">
        <v>173300</v>
      </c>
      <c r="E56" s="30" t="s">
        <v>23</v>
      </c>
      <c r="F56" s="30" t="s">
        <v>23</v>
      </c>
      <c r="G56" s="130">
        <f t="shared" si="0"/>
        <v>173300</v>
      </c>
    </row>
    <row r="57" spans="2:7" ht="15.75">
      <c r="B57" s="119">
        <v>18030200</v>
      </c>
      <c r="C57" s="89" t="s">
        <v>108</v>
      </c>
      <c r="D57" s="149">
        <v>76700</v>
      </c>
      <c r="E57" s="30" t="s">
        <v>23</v>
      </c>
      <c r="F57" s="30" t="s">
        <v>23</v>
      </c>
      <c r="G57" s="130">
        <f t="shared" si="0"/>
        <v>76700</v>
      </c>
    </row>
    <row r="58" spans="2:7" ht="31.5">
      <c r="B58" s="118">
        <v>18040000</v>
      </c>
      <c r="C58" s="82" t="s">
        <v>95</v>
      </c>
      <c r="D58" s="149">
        <f>SUM(D59:D68)+D70+D71</f>
        <v>12060000</v>
      </c>
      <c r="E58" s="67">
        <f>E69</f>
        <v>570000</v>
      </c>
      <c r="F58" s="30" t="s">
        <v>23</v>
      </c>
      <c r="G58" s="130">
        <f t="shared" si="0"/>
        <v>12630000</v>
      </c>
    </row>
    <row r="59" spans="2:7" ht="31.5">
      <c r="B59" s="83">
        <v>18040100</v>
      </c>
      <c r="C59" s="89" t="s">
        <v>109</v>
      </c>
      <c r="D59" s="28">
        <v>3652000</v>
      </c>
      <c r="E59" s="30" t="s">
        <v>23</v>
      </c>
      <c r="F59" s="30" t="s">
        <v>23</v>
      </c>
      <c r="G59" s="26">
        <f t="shared" si="0"/>
        <v>3652000</v>
      </c>
    </row>
    <row r="60" spans="2:7" ht="31.5">
      <c r="B60" s="83">
        <v>18040200</v>
      </c>
      <c r="C60" s="89" t="s">
        <v>110</v>
      </c>
      <c r="D60" s="28">
        <v>4472400</v>
      </c>
      <c r="E60" s="30" t="s">
        <v>23</v>
      </c>
      <c r="F60" s="30" t="s">
        <v>23</v>
      </c>
      <c r="G60" s="26">
        <f t="shared" si="0"/>
        <v>4472400</v>
      </c>
    </row>
    <row r="61" spans="2:7" ht="31.5">
      <c r="B61" s="83">
        <v>18040500</v>
      </c>
      <c r="C61" s="89" t="s">
        <v>111</v>
      </c>
      <c r="D61" s="28">
        <v>84200</v>
      </c>
      <c r="E61" s="30" t="s">
        <v>23</v>
      </c>
      <c r="F61" s="30" t="s">
        <v>23</v>
      </c>
      <c r="G61" s="26">
        <f t="shared" si="0"/>
        <v>84200</v>
      </c>
    </row>
    <row r="62" spans="2:7" s="128" customFormat="1" ht="32.25" customHeight="1">
      <c r="B62" s="83">
        <v>18040600</v>
      </c>
      <c r="C62" s="86" t="s">
        <v>112</v>
      </c>
      <c r="D62" s="28">
        <v>1341000</v>
      </c>
      <c r="E62" s="30" t="s">
        <v>23</v>
      </c>
      <c r="F62" s="30" t="s">
        <v>23</v>
      </c>
      <c r="G62" s="26">
        <f t="shared" si="0"/>
        <v>1341000</v>
      </c>
    </row>
    <row r="63" spans="2:7" ht="31.5">
      <c r="B63" s="83">
        <v>18040700</v>
      </c>
      <c r="C63" s="89" t="s">
        <v>113</v>
      </c>
      <c r="D63" s="28">
        <v>883600</v>
      </c>
      <c r="E63" s="30" t="s">
        <v>23</v>
      </c>
      <c r="F63" s="30" t="s">
        <v>23</v>
      </c>
      <c r="G63" s="26">
        <f t="shared" si="0"/>
        <v>883600</v>
      </c>
    </row>
    <row r="64" spans="2:7" ht="33.75" customHeight="1">
      <c r="B64" s="83">
        <v>18040800</v>
      </c>
      <c r="C64" s="89" t="s">
        <v>114</v>
      </c>
      <c r="D64" s="28">
        <v>1060200</v>
      </c>
      <c r="E64" s="30" t="s">
        <v>23</v>
      </c>
      <c r="F64" s="30" t="s">
        <v>23</v>
      </c>
      <c r="G64" s="26">
        <f t="shared" si="0"/>
        <v>1060200</v>
      </c>
    </row>
    <row r="65" spans="2:7" ht="31.5">
      <c r="B65" s="83">
        <v>18040900</v>
      </c>
      <c r="C65" s="89" t="s">
        <v>115</v>
      </c>
      <c r="D65" s="28">
        <v>1100</v>
      </c>
      <c r="E65" s="30" t="s">
        <v>23</v>
      </c>
      <c r="F65" s="30" t="s">
        <v>23</v>
      </c>
      <c r="G65" s="26">
        <f t="shared" si="0"/>
        <v>1100</v>
      </c>
    </row>
    <row r="66" spans="2:7" ht="31.5">
      <c r="B66" s="83">
        <v>18041000</v>
      </c>
      <c r="C66" s="89" t="s">
        <v>116</v>
      </c>
      <c r="D66" s="28">
        <v>5700</v>
      </c>
      <c r="E66" s="30" t="s">
        <v>23</v>
      </c>
      <c r="F66" s="30" t="s">
        <v>23</v>
      </c>
      <c r="G66" s="26">
        <f t="shared" si="0"/>
        <v>5700</v>
      </c>
    </row>
    <row r="67" spans="2:7" ht="31.5">
      <c r="B67" s="83">
        <v>18041300</v>
      </c>
      <c r="C67" s="89" t="s">
        <v>117</v>
      </c>
      <c r="D67" s="28">
        <v>45800</v>
      </c>
      <c r="E67" s="30" t="s">
        <v>23</v>
      </c>
      <c r="F67" s="30" t="s">
        <v>23</v>
      </c>
      <c r="G67" s="26">
        <f t="shared" si="0"/>
        <v>45800</v>
      </c>
    </row>
    <row r="68" spans="2:7" ht="31.5">
      <c r="B68" s="83">
        <v>18041400</v>
      </c>
      <c r="C68" s="89" t="s">
        <v>118</v>
      </c>
      <c r="D68" s="28">
        <v>335000</v>
      </c>
      <c r="E68" s="30" t="s">
        <v>23</v>
      </c>
      <c r="F68" s="30" t="s">
        <v>23</v>
      </c>
      <c r="G68" s="26">
        <f t="shared" si="0"/>
        <v>335000</v>
      </c>
    </row>
    <row r="69" spans="2:7" ht="63">
      <c r="B69" s="83">
        <v>18041500</v>
      </c>
      <c r="C69" s="89" t="s">
        <v>119</v>
      </c>
      <c r="D69" s="129" t="s">
        <v>23</v>
      </c>
      <c r="E69" s="67">
        <v>570000</v>
      </c>
      <c r="F69" s="30" t="s">
        <v>23</v>
      </c>
      <c r="G69" s="26">
        <f t="shared" si="0"/>
        <v>570000</v>
      </c>
    </row>
    <row r="70" spans="2:7" ht="31.5">
      <c r="B70" s="83">
        <v>18041700</v>
      </c>
      <c r="C70" s="89" t="s">
        <v>120</v>
      </c>
      <c r="D70" s="28">
        <v>31000</v>
      </c>
      <c r="E70" s="30" t="s">
        <v>23</v>
      </c>
      <c r="F70" s="30" t="s">
        <v>23</v>
      </c>
      <c r="G70" s="26">
        <f t="shared" si="0"/>
        <v>31000</v>
      </c>
    </row>
    <row r="71" spans="2:7" ht="31.5">
      <c r="B71" s="83">
        <v>18041800</v>
      </c>
      <c r="C71" s="89" t="s">
        <v>121</v>
      </c>
      <c r="D71" s="28">
        <v>148000</v>
      </c>
      <c r="E71" s="30" t="s">
        <v>23</v>
      </c>
      <c r="F71" s="30" t="s">
        <v>23</v>
      </c>
      <c r="G71" s="26">
        <f t="shared" si="0"/>
        <v>148000</v>
      </c>
    </row>
    <row r="72" spans="2:7" ht="15.75">
      <c r="B72" s="118">
        <v>18050000</v>
      </c>
      <c r="C72" s="139" t="s">
        <v>122</v>
      </c>
      <c r="D72" s="129" t="s">
        <v>23</v>
      </c>
      <c r="E72" s="137">
        <f>SUM(E73:E76)</f>
        <v>96562000</v>
      </c>
      <c r="F72" s="137">
        <f>E72</f>
        <v>96562000</v>
      </c>
      <c r="G72" s="28">
        <f t="shared" si="0"/>
        <v>96562000</v>
      </c>
    </row>
    <row r="73" spans="2:7" ht="30">
      <c r="B73" s="119">
        <v>18050100</v>
      </c>
      <c r="C73" s="138" t="s">
        <v>168</v>
      </c>
      <c r="D73" s="129" t="s">
        <v>23</v>
      </c>
      <c r="E73" s="137"/>
      <c r="F73" s="137">
        <f>E73</f>
        <v>0</v>
      </c>
      <c r="G73" s="28">
        <f t="shared" si="0"/>
        <v>0</v>
      </c>
    </row>
    <row r="74" spans="2:7" ht="30">
      <c r="B74" s="119">
        <v>18050200</v>
      </c>
      <c r="C74" s="138" t="s">
        <v>169</v>
      </c>
      <c r="D74" s="129" t="s">
        <v>23</v>
      </c>
      <c r="E74" s="137"/>
      <c r="F74" s="137">
        <f>E74</f>
        <v>0</v>
      </c>
      <c r="G74" s="28">
        <f t="shared" si="0"/>
        <v>0</v>
      </c>
    </row>
    <row r="75" spans="2:7" ht="15">
      <c r="B75" s="119">
        <v>18050300</v>
      </c>
      <c r="C75" s="138" t="s">
        <v>123</v>
      </c>
      <c r="D75" s="129" t="s">
        <v>23</v>
      </c>
      <c r="E75" s="137">
        <v>27100000</v>
      </c>
      <c r="F75" s="137">
        <f>E75</f>
        <v>27100000</v>
      </c>
      <c r="G75" s="28">
        <f t="shared" si="0"/>
        <v>27100000</v>
      </c>
    </row>
    <row r="76" spans="2:7" ht="15">
      <c r="B76" s="119">
        <v>18050400</v>
      </c>
      <c r="C76" s="138" t="s">
        <v>124</v>
      </c>
      <c r="D76" s="129" t="s">
        <v>23</v>
      </c>
      <c r="E76" s="137">
        <v>69462000</v>
      </c>
      <c r="F76" s="137">
        <f>E76</f>
        <v>69462000</v>
      </c>
      <c r="G76" s="28">
        <f t="shared" si="0"/>
        <v>69462000</v>
      </c>
    </row>
    <row r="77" spans="2:7" ht="14.25">
      <c r="B77" s="79">
        <v>19000000</v>
      </c>
      <c r="C77" s="88" t="s">
        <v>207</v>
      </c>
      <c r="D77" s="30" t="s">
        <v>23</v>
      </c>
      <c r="E77" s="137">
        <f>E78+E84</f>
        <v>19200000</v>
      </c>
      <c r="F77" s="129" t="s">
        <v>23</v>
      </c>
      <c r="G77" s="26">
        <f t="shared" si="0"/>
        <v>19200000</v>
      </c>
    </row>
    <row r="78" spans="2:7" ht="14.25">
      <c r="B78" s="79">
        <v>19010000</v>
      </c>
      <c r="C78" s="136" t="s">
        <v>125</v>
      </c>
      <c r="D78" s="129" t="s">
        <v>23</v>
      </c>
      <c r="E78" s="137">
        <f>SUM(E79:E83)</f>
        <v>19200000</v>
      </c>
      <c r="F78" s="129" t="s">
        <v>23</v>
      </c>
      <c r="G78" s="26">
        <f t="shared" si="0"/>
        <v>19200000</v>
      </c>
    </row>
    <row r="79" spans="2:7" ht="30">
      <c r="B79" s="83">
        <v>19010100</v>
      </c>
      <c r="C79" s="138" t="s">
        <v>146</v>
      </c>
      <c r="D79" s="129" t="s">
        <v>23</v>
      </c>
      <c r="E79" s="137">
        <v>6936000</v>
      </c>
      <c r="F79" s="30" t="s">
        <v>23</v>
      </c>
      <c r="G79" s="26">
        <f t="shared" si="0"/>
        <v>6936000</v>
      </c>
    </row>
    <row r="80" spans="2:7" ht="30">
      <c r="B80" s="83">
        <v>19010200</v>
      </c>
      <c r="C80" s="138" t="s">
        <v>147</v>
      </c>
      <c r="D80" s="129" t="s">
        <v>23</v>
      </c>
      <c r="E80" s="137">
        <v>1346000</v>
      </c>
      <c r="F80" s="30" t="s">
        <v>23</v>
      </c>
      <c r="G80" s="26">
        <f t="shared" si="0"/>
        <v>1346000</v>
      </c>
    </row>
    <row r="81" spans="2:7" ht="45">
      <c r="B81" s="83">
        <v>19010300</v>
      </c>
      <c r="C81" s="138" t="s">
        <v>148</v>
      </c>
      <c r="D81" s="129" t="s">
        <v>23</v>
      </c>
      <c r="E81" s="137">
        <v>10304000</v>
      </c>
      <c r="F81" s="30" t="s">
        <v>23</v>
      </c>
      <c r="G81" s="26">
        <f t="shared" si="0"/>
        <v>10304000</v>
      </c>
    </row>
    <row r="82" spans="2:7" ht="45">
      <c r="B82" s="83">
        <v>19010500</v>
      </c>
      <c r="C82" s="138" t="s">
        <v>199</v>
      </c>
      <c r="D82" s="129" t="s">
        <v>23</v>
      </c>
      <c r="E82" s="137">
        <v>102000</v>
      </c>
      <c r="F82" s="30" t="s">
        <v>23</v>
      </c>
      <c r="G82" s="26">
        <f t="shared" si="0"/>
        <v>102000</v>
      </c>
    </row>
    <row r="83" spans="2:7" ht="30">
      <c r="B83" s="83">
        <v>19010600</v>
      </c>
      <c r="C83" s="138" t="s">
        <v>200</v>
      </c>
      <c r="D83" s="129" t="s">
        <v>23</v>
      </c>
      <c r="E83" s="137">
        <v>512000</v>
      </c>
      <c r="F83" s="30" t="s">
        <v>23</v>
      </c>
      <c r="G83" s="26">
        <f t="shared" si="0"/>
        <v>512000</v>
      </c>
    </row>
    <row r="84" spans="2:7" ht="28.5" hidden="1">
      <c r="B84" s="79">
        <v>19050000</v>
      </c>
      <c r="C84" s="136" t="s">
        <v>163</v>
      </c>
      <c r="D84" s="129" t="s">
        <v>23</v>
      </c>
      <c r="E84" s="137">
        <f>SUM(E85:E87)</f>
        <v>0</v>
      </c>
      <c r="F84" s="30" t="s">
        <v>23</v>
      </c>
      <c r="G84" s="26">
        <f t="shared" si="0"/>
        <v>0</v>
      </c>
    </row>
    <row r="85" spans="2:7" ht="30" hidden="1">
      <c r="B85" s="83">
        <v>19050100</v>
      </c>
      <c r="C85" s="138" t="s">
        <v>164</v>
      </c>
      <c r="D85" s="129" t="s">
        <v>23</v>
      </c>
      <c r="E85" s="137"/>
      <c r="F85" s="30" t="s">
        <v>23</v>
      </c>
      <c r="G85" s="26">
        <f t="shared" si="0"/>
        <v>0</v>
      </c>
    </row>
    <row r="86" spans="2:7" ht="45" hidden="1">
      <c r="B86" s="83">
        <v>19050200</v>
      </c>
      <c r="C86" s="138" t="s">
        <v>165</v>
      </c>
      <c r="D86" s="129" t="s">
        <v>23</v>
      </c>
      <c r="E86" s="137"/>
      <c r="F86" s="30" t="s">
        <v>23</v>
      </c>
      <c r="G86" s="26">
        <f t="shared" si="0"/>
        <v>0</v>
      </c>
    </row>
    <row r="87" spans="2:7" ht="30" hidden="1">
      <c r="B87" s="83">
        <v>19050300</v>
      </c>
      <c r="C87" s="138" t="s">
        <v>166</v>
      </c>
      <c r="D87" s="129" t="s">
        <v>23</v>
      </c>
      <c r="E87" s="137"/>
      <c r="F87" s="30" t="s">
        <v>23</v>
      </c>
      <c r="G87" s="26">
        <f t="shared" si="0"/>
        <v>0</v>
      </c>
    </row>
    <row r="88" spans="2:7" ht="17.25" customHeight="1">
      <c r="B88" s="79">
        <v>20000000</v>
      </c>
      <c r="C88" s="80" t="s">
        <v>4</v>
      </c>
      <c r="D88" s="26">
        <f>D89+D98+D106</f>
        <v>18886300</v>
      </c>
      <c r="E88" s="26">
        <f>E106+E115+E89</f>
        <v>58387760</v>
      </c>
      <c r="F88" s="26">
        <f>F89+F106</f>
        <v>2064000</v>
      </c>
      <c r="G88" s="26">
        <f t="shared" si="0"/>
        <v>77274060</v>
      </c>
    </row>
    <row r="89" spans="2:7" ht="30.75" customHeight="1">
      <c r="B89" s="79">
        <v>21000000</v>
      </c>
      <c r="C89" s="98" t="s">
        <v>209</v>
      </c>
      <c r="D89" s="26">
        <f>D90+D92+D93</f>
        <v>2183000</v>
      </c>
      <c r="E89" s="67">
        <f>E97+E91</f>
        <v>50000</v>
      </c>
      <c r="F89" s="67">
        <f>F97+F91</f>
        <v>50000</v>
      </c>
      <c r="G89" s="26">
        <f t="shared" si="0"/>
        <v>2233000</v>
      </c>
    </row>
    <row r="90" spans="2:7" ht="48" customHeight="1">
      <c r="B90" s="119">
        <v>21010300</v>
      </c>
      <c r="C90" s="86" t="s">
        <v>217</v>
      </c>
      <c r="D90" s="28">
        <v>1483000</v>
      </c>
      <c r="E90" s="30" t="s">
        <v>23</v>
      </c>
      <c r="F90" s="30" t="s">
        <v>23</v>
      </c>
      <c r="G90" s="26">
        <f t="shared" si="0"/>
        <v>1483000</v>
      </c>
    </row>
    <row r="91" spans="2:7" ht="59.25" customHeight="1">
      <c r="B91" s="83">
        <v>21010800</v>
      </c>
      <c r="C91" s="87" t="s">
        <v>126</v>
      </c>
      <c r="D91" s="30" t="s">
        <v>23</v>
      </c>
      <c r="E91" s="67">
        <v>50000</v>
      </c>
      <c r="F91" s="67">
        <f>E91</f>
        <v>50000</v>
      </c>
      <c r="G91" s="26">
        <f t="shared" si="0"/>
        <v>50000</v>
      </c>
    </row>
    <row r="92" spans="2:7" ht="29.25" customHeight="1">
      <c r="B92" s="79">
        <v>21050000</v>
      </c>
      <c r="C92" s="88" t="s">
        <v>127</v>
      </c>
      <c r="D92" s="26"/>
      <c r="E92" s="30" t="s">
        <v>23</v>
      </c>
      <c r="F92" s="30" t="s">
        <v>23</v>
      </c>
      <c r="G92" s="26">
        <f t="shared" si="0"/>
        <v>0</v>
      </c>
    </row>
    <row r="93" spans="2:7" ht="14.25">
      <c r="B93" s="79">
        <v>21080000</v>
      </c>
      <c r="C93" s="88" t="s">
        <v>54</v>
      </c>
      <c r="D93" s="26">
        <f>D94+D95+D96</f>
        <v>700000</v>
      </c>
      <c r="E93" s="30" t="s">
        <v>23</v>
      </c>
      <c r="F93" s="30" t="s">
        <v>23</v>
      </c>
      <c r="G93" s="26">
        <f t="shared" si="0"/>
        <v>700000</v>
      </c>
    </row>
    <row r="94" spans="2:7" ht="15">
      <c r="B94" s="83">
        <v>21080500</v>
      </c>
      <c r="C94" s="76" t="s">
        <v>8</v>
      </c>
      <c r="D94" s="26">
        <v>500000</v>
      </c>
      <c r="E94" s="30" t="s">
        <v>23</v>
      </c>
      <c r="F94" s="30" t="s">
        <v>23</v>
      </c>
      <c r="G94" s="26">
        <f t="shared" si="0"/>
        <v>500000</v>
      </c>
    </row>
    <row r="95" spans="2:7" s="128" customFormat="1" ht="66" customHeight="1">
      <c r="B95" s="83">
        <v>21080900</v>
      </c>
      <c r="C95" s="76" t="s">
        <v>128</v>
      </c>
      <c r="D95" s="26">
        <v>50000</v>
      </c>
      <c r="E95" s="30" t="s">
        <v>23</v>
      </c>
      <c r="F95" s="30" t="s">
        <v>23</v>
      </c>
      <c r="G95" s="26">
        <f t="shared" si="0"/>
        <v>50000</v>
      </c>
    </row>
    <row r="96" spans="2:7" ht="18.75" customHeight="1">
      <c r="B96" s="83">
        <v>21081100</v>
      </c>
      <c r="C96" s="89" t="s">
        <v>6</v>
      </c>
      <c r="D96" s="26">
        <v>150000</v>
      </c>
      <c r="E96" s="30" t="s">
        <v>23</v>
      </c>
      <c r="F96" s="30" t="s">
        <v>23</v>
      </c>
      <c r="G96" s="26">
        <f t="shared" si="0"/>
        <v>150000</v>
      </c>
    </row>
    <row r="97" spans="2:7" ht="47.25" hidden="1">
      <c r="B97" s="79">
        <v>21110000</v>
      </c>
      <c r="C97" s="82" t="s">
        <v>53</v>
      </c>
      <c r="D97" s="30" t="s">
        <v>23</v>
      </c>
      <c r="E97" s="67">
        <v>0</v>
      </c>
      <c r="F97" s="30">
        <v>0</v>
      </c>
      <c r="G97" s="26">
        <f t="shared" si="0"/>
        <v>0</v>
      </c>
    </row>
    <row r="98" spans="2:7" ht="31.5" customHeight="1">
      <c r="B98" s="79">
        <v>22000000</v>
      </c>
      <c r="C98" s="98" t="s">
        <v>210</v>
      </c>
      <c r="D98" s="28">
        <f>D99+D101+D103</f>
        <v>16151300</v>
      </c>
      <c r="E98" s="30" t="s">
        <v>23</v>
      </c>
      <c r="F98" s="30" t="s">
        <v>23</v>
      </c>
      <c r="G98" s="26">
        <f t="shared" si="0"/>
        <v>16151300</v>
      </c>
    </row>
    <row r="99" spans="2:7" ht="15.75">
      <c r="B99" s="79">
        <v>22010000</v>
      </c>
      <c r="C99" s="98" t="s">
        <v>208</v>
      </c>
      <c r="D99" s="28">
        <f>D100</f>
        <v>431300</v>
      </c>
      <c r="E99" s="30" t="s">
        <v>23</v>
      </c>
      <c r="F99" s="30" t="s">
        <v>23</v>
      </c>
      <c r="G99" s="26">
        <f t="shared" si="0"/>
        <v>431300</v>
      </c>
    </row>
    <row r="100" spans="2:7" ht="31.5">
      <c r="B100" s="83">
        <v>22010300</v>
      </c>
      <c r="C100" s="133" t="s">
        <v>129</v>
      </c>
      <c r="D100" s="26">
        <v>431300</v>
      </c>
      <c r="E100" s="30" t="s">
        <v>23</v>
      </c>
      <c r="F100" s="30" t="s">
        <v>23</v>
      </c>
      <c r="G100" s="26">
        <f>SUM(D100:E100)</f>
        <v>431300</v>
      </c>
    </row>
    <row r="101" spans="2:7" ht="47.25">
      <c r="B101" s="79">
        <v>22080000</v>
      </c>
      <c r="C101" s="82" t="s">
        <v>83</v>
      </c>
      <c r="D101" s="26">
        <f>D102</f>
        <v>15000000</v>
      </c>
      <c r="E101" s="30" t="s">
        <v>23</v>
      </c>
      <c r="F101" s="30" t="s">
        <v>23</v>
      </c>
      <c r="G101" s="26">
        <f aca="true" t="shared" si="1" ref="G101:G155">SUM(D101:E101)</f>
        <v>15000000</v>
      </c>
    </row>
    <row r="102" spans="2:7" ht="51.75" customHeight="1">
      <c r="B102" s="83">
        <v>22080400</v>
      </c>
      <c r="C102" s="89" t="s">
        <v>130</v>
      </c>
      <c r="D102" s="26">
        <v>15000000</v>
      </c>
      <c r="E102" s="30" t="s">
        <v>23</v>
      </c>
      <c r="F102" s="30" t="s">
        <v>23</v>
      </c>
      <c r="G102" s="26">
        <f t="shared" si="1"/>
        <v>15000000</v>
      </c>
    </row>
    <row r="103" spans="2:7" ht="14.25" customHeight="1">
      <c r="B103" s="118">
        <v>22090000</v>
      </c>
      <c r="C103" s="82" t="s">
        <v>5</v>
      </c>
      <c r="D103" s="28">
        <f>D104+D105</f>
        <v>720000</v>
      </c>
      <c r="E103" s="30" t="s">
        <v>23</v>
      </c>
      <c r="F103" s="30" t="s">
        <v>23</v>
      </c>
      <c r="G103" s="26">
        <f t="shared" si="1"/>
        <v>720000</v>
      </c>
    </row>
    <row r="104" spans="2:7" ht="44.25" customHeight="1">
      <c r="B104" s="83">
        <v>22090100</v>
      </c>
      <c r="C104" s="76" t="s">
        <v>68</v>
      </c>
      <c r="D104" s="28">
        <v>575000</v>
      </c>
      <c r="E104" s="30" t="s">
        <v>23</v>
      </c>
      <c r="F104" s="30" t="s">
        <v>23</v>
      </c>
      <c r="G104" s="26">
        <f t="shared" si="1"/>
        <v>575000</v>
      </c>
    </row>
    <row r="105" spans="2:7" ht="45">
      <c r="B105" s="83">
        <v>22090400</v>
      </c>
      <c r="C105" s="76" t="s">
        <v>69</v>
      </c>
      <c r="D105" s="28">
        <v>145000</v>
      </c>
      <c r="E105" s="30" t="s">
        <v>23</v>
      </c>
      <c r="F105" s="30" t="s">
        <v>23</v>
      </c>
      <c r="G105" s="26">
        <f t="shared" si="1"/>
        <v>145000</v>
      </c>
    </row>
    <row r="106" spans="2:7" ht="18" customHeight="1">
      <c r="B106" s="79">
        <v>24000000</v>
      </c>
      <c r="C106" s="98" t="s">
        <v>211</v>
      </c>
      <c r="D106" s="26">
        <f>D107+D108</f>
        <v>552000</v>
      </c>
      <c r="E106" s="26">
        <f>E108+E111+E114</f>
        <v>2574182</v>
      </c>
      <c r="F106" s="67">
        <f>F111+F114</f>
        <v>2014000</v>
      </c>
      <c r="G106" s="26">
        <f t="shared" si="1"/>
        <v>3126182</v>
      </c>
    </row>
    <row r="107" spans="2:7" ht="43.5" customHeight="1">
      <c r="B107" s="83">
        <v>24030000</v>
      </c>
      <c r="C107" s="84" t="s">
        <v>7</v>
      </c>
      <c r="D107" s="26">
        <v>52000</v>
      </c>
      <c r="E107" s="30" t="s">
        <v>23</v>
      </c>
      <c r="F107" s="30" t="s">
        <v>23</v>
      </c>
      <c r="G107" s="26">
        <f t="shared" si="1"/>
        <v>52000</v>
      </c>
    </row>
    <row r="108" spans="2:7" ht="14.25">
      <c r="B108" s="79">
        <v>24060000</v>
      </c>
      <c r="C108" s="90" t="s">
        <v>8</v>
      </c>
      <c r="D108" s="26">
        <f>D109</f>
        <v>500000</v>
      </c>
      <c r="E108" s="26">
        <f>E110</f>
        <v>550000</v>
      </c>
      <c r="F108" s="30" t="s">
        <v>23</v>
      </c>
      <c r="G108" s="26">
        <f t="shared" si="1"/>
        <v>1050000</v>
      </c>
    </row>
    <row r="109" spans="2:7" ht="15">
      <c r="B109" s="91">
        <v>24060300</v>
      </c>
      <c r="C109" s="92" t="s">
        <v>8</v>
      </c>
      <c r="D109" s="26">
        <v>500000</v>
      </c>
      <c r="E109" s="30" t="s">
        <v>23</v>
      </c>
      <c r="F109" s="30" t="s">
        <v>23</v>
      </c>
      <c r="G109" s="26">
        <f t="shared" si="1"/>
        <v>500000</v>
      </c>
    </row>
    <row r="110" spans="2:7" ht="47.25" customHeight="1">
      <c r="B110" s="93">
        <v>24062100</v>
      </c>
      <c r="C110" s="92" t="s">
        <v>131</v>
      </c>
      <c r="D110" s="30" t="s">
        <v>23</v>
      </c>
      <c r="E110" s="26">
        <v>550000</v>
      </c>
      <c r="F110" s="30" t="s">
        <v>23</v>
      </c>
      <c r="G110" s="26">
        <f t="shared" si="1"/>
        <v>550000</v>
      </c>
    </row>
    <row r="111" spans="2:7" ht="17.25" customHeight="1">
      <c r="B111" s="79">
        <v>24110000</v>
      </c>
      <c r="C111" s="90" t="s">
        <v>46</v>
      </c>
      <c r="D111" s="94" t="s">
        <v>23</v>
      </c>
      <c r="E111" s="26">
        <f>E112+E113</f>
        <v>24182</v>
      </c>
      <c r="F111" s="26">
        <f>F112</f>
        <v>14000</v>
      </c>
      <c r="G111" s="26">
        <f t="shared" si="1"/>
        <v>24182</v>
      </c>
    </row>
    <row r="112" spans="2:7" ht="27.75" customHeight="1">
      <c r="B112" s="93">
        <v>24110600</v>
      </c>
      <c r="C112" s="92" t="s">
        <v>132</v>
      </c>
      <c r="D112" s="94" t="s">
        <v>23</v>
      </c>
      <c r="E112" s="26">
        <v>14000</v>
      </c>
      <c r="F112" s="26">
        <f>E112</f>
        <v>14000</v>
      </c>
      <c r="G112" s="26">
        <f t="shared" si="1"/>
        <v>14000</v>
      </c>
    </row>
    <row r="113" spans="2:7" ht="60">
      <c r="B113" s="93">
        <v>24110900</v>
      </c>
      <c r="C113" s="92" t="s">
        <v>177</v>
      </c>
      <c r="D113" s="94" t="s">
        <v>23</v>
      </c>
      <c r="E113" s="26">
        <v>10182</v>
      </c>
      <c r="F113" s="94" t="s">
        <v>23</v>
      </c>
      <c r="G113" s="26">
        <f t="shared" si="1"/>
        <v>10182</v>
      </c>
    </row>
    <row r="114" spans="2:7" ht="30">
      <c r="B114" s="95">
        <v>24170000</v>
      </c>
      <c r="C114" s="92" t="s">
        <v>201</v>
      </c>
      <c r="D114" s="94" t="s">
        <v>23</v>
      </c>
      <c r="E114" s="26">
        <v>2000000</v>
      </c>
      <c r="F114" s="150">
        <f>E114</f>
        <v>2000000</v>
      </c>
      <c r="G114" s="26">
        <f t="shared" si="1"/>
        <v>2000000</v>
      </c>
    </row>
    <row r="115" spans="2:7" ht="18.75" customHeight="1">
      <c r="B115" s="126">
        <v>25000000</v>
      </c>
      <c r="C115" s="142" t="s">
        <v>212</v>
      </c>
      <c r="D115" s="30" t="s">
        <v>23</v>
      </c>
      <c r="E115" s="28">
        <f>E116+E121</f>
        <v>55763578</v>
      </c>
      <c r="F115" s="30" t="s">
        <v>23</v>
      </c>
      <c r="G115" s="26">
        <f t="shared" si="1"/>
        <v>55763578</v>
      </c>
    </row>
    <row r="116" spans="2:7" ht="28.5">
      <c r="B116" s="126">
        <v>25010000</v>
      </c>
      <c r="C116" s="142" t="s">
        <v>133</v>
      </c>
      <c r="D116" s="30" t="s">
        <v>23</v>
      </c>
      <c r="E116" s="28">
        <f>SUM(E117:E120)</f>
        <v>53826605</v>
      </c>
      <c r="F116" s="30" t="s">
        <v>23</v>
      </c>
      <c r="G116" s="26">
        <f t="shared" si="1"/>
        <v>53826605</v>
      </c>
    </row>
    <row r="117" spans="2:7" ht="35.25" customHeight="1">
      <c r="B117" s="127">
        <v>25010100</v>
      </c>
      <c r="C117" s="97" t="s">
        <v>134</v>
      </c>
      <c r="D117" s="30" t="s">
        <v>23</v>
      </c>
      <c r="E117" s="28">
        <v>47660451</v>
      </c>
      <c r="F117" s="30" t="s">
        <v>23</v>
      </c>
      <c r="G117" s="26">
        <f t="shared" si="1"/>
        <v>47660451</v>
      </c>
    </row>
    <row r="118" spans="2:7" ht="28.5" customHeight="1">
      <c r="B118" s="127">
        <v>25010200</v>
      </c>
      <c r="C118" s="97" t="s">
        <v>135</v>
      </c>
      <c r="D118" s="30" t="s">
        <v>23</v>
      </c>
      <c r="E118" s="28">
        <v>53000</v>
      </c>
      <c r="F118" s="30" t="s">
        <v>23</v>
      </c>
      <c r="G118" s="26">
        <f t="shared" si="1"/>
        <v>53000</v>
      </c>
    </row>
    <row r="119" spans="2:7" ht="20.25" customHeight="1">
      <c r="B119" s="127">
        <v>25010300</v>
      </c>
      <c r="C119" s="97" t="s">
        <v>70</v>
      </c>
      <c r="D119" s="30" t="s">
        <v>23</v>
      </c>
      <c r="E119" s="28">
        <v>5951442</v>
      </c>
      <c r="F119" s="30" t="s">
        <v>23</v>
      </c>
      <c r="G119" s="26">
        <f t="shared" si="1"/>
        <v>5951442</v>
      </c>
    </row>
    <row r="120" spans="2:7" ht="30" customHeight="1">
      <c r="B120" s="127">
        <v>25010400</v>
      </c>
      <c r="C120" s="97" t="s">
        <v>150</v>
      </c>
      <c r="D120" s="30" t="s">
        <v>23</v>
      </c>
      <c r="E120" s="28">
        <v>161712</v>
      </c>
      <c r="F120" s="30" t="s">
        <v>23</v>
      </c>
      <c r="G120" s="26">
        <f t="shared" si="1"/>
        <v>161712</v>
      </c>
    </row>
    <row r="121" spans="2:7" ht="20.25" customHeight="1">
      <c r="B121" s="126">
        <v>25020000</v>
      </c>
      <c r="C121" s="96" t="s">
        <v>71</v>
      </c>
      <c r="D121" s="30" t="s">
        <v>23</v>
      </c>
      <c r="E121" s="28">
        <f>SUM(E122:E123)</f>
        <v>1936973</v>
      </c>
      <c r="F121" s="30" t="s">
        <v>23</v>
      </c>
      <c r="G121" s="26">
        <f t="shared" si="1"/>
        <v>1936973</v>
      </c>
    </row>
    <row r="122" spans="2:7" ht="42" customHeight="1" hidden="1">
      <c r="B122" s="127">
        <v>25020100</v>
      </c>
      <c r="C122" s="97" t="s">
        <v>136</v>
      </c>
      <c r="D122" s="30" t="s">
        <v>23</v>
      </c>
      <c r="E122" s="28"/>
      <c r="F122" s="30" t="s">
        <v>23</v>
      </c>
      <c r="G122" s="26">
        <f t="shared" si="1"/>
        <v>0</v>
      </c>
    </row>
    <row r="123" spans="2:7" ht="99" customHeight="1">
      <c r="B123" s="127">
        <v>25020200</v>
      </c>
      <c r="C123" s="97" t="s">
        <v>218</v>
      </c>
      <c r="D123" s="30" t="s">
        <v>23</v>
      </c>
      <c r="E123" s="28">
        <v>1936973</v>
      </c>
      <c r="F123" s="30" t="s">
        <v>23</v>
      </c>
      <c r="G123" s="26">
        <f t="shared" si="1"/>
        <v>1936973</v>
      </c>
    </row>
    <row r="124" spans="2:7" ht="18.75">
      <c r="B124" s="95">
        <v>30000000</v>
      </c>
      <c r="C124" s="80" t="s">
        <v>25</v>
      </c>
      <c r="D124" s="26">
        <f>D128+D126</f>
        <v>115000</v>
      </c>
      <c r="E124" s="29">
        <f>E125+E130</f>
        <v>8000000</v>
      </c>
      <c r="F124" s="29">
        <f>F125+F130</f>
        <v>8000000</v>
      </c>
      <c r="G124" s="26">
        <f t="shared" si="1"/>
        <v>8115000</v>
      </c>
    </row>
    <row r="125" spans="2:7" ht="15.75">
      <c r="B125" s="95">
        <v>31000000</v>
      </c>
      <c r="C125" s="98" t="s">
        <v>213</v>
      </c>
      <c r="D125" s="30" t="s">
        <v>23</v>
      </c>
      <c r="E125" s="29">
        <f>E129</f>
        <v>7100000</v>
      </c>
      <c r="F125" s="29">
        <f>F129</f>
        <v>7100000</v>
      </c>
      <c r="G125" s="26">
        <f t="shared" si="1"/>
        <v>7100000</v>
      </c>
    </row>
    <row r="126" spans="2:7" ht="78.75">
      <c r="B126" s="95">
        <v>31010000</v>
      </c>
      <c r="C126" s="98" t="s">
        <v>137</v>
      </c>
      <c r="D126" s="67">
        <f>D127</f>
        <v>100000</v>
      </c>
      <c r="E126" s="30" t="s">
        <v>23</v>
      </c>
      <c r="F126" s="30" t="s">
        <v>23</v>
      </c>
      <c r="G126" s="26">
        <f t="shared" si="1"/>
        <v>100000</v>
      </c>
    </row>
    <row r="127" spans="2:7" ht="68.25" customHeight="1">
      <c r="B127" s="135">
        <v>31010200</v>
      </c>
      <c r="C127" s="87" t="s">
        <v>138</v>
      </c>
      <c r="D127" s="26">
        <v>100000</v>
      </c>
      <c r="E127" s="30" t="s">
        <v>23</v>
      </c>
      <c r="F127" s="30" t="s">
        <v>23</v>
      </c>
      <c r="G127" s="26">
        <f t="shared" si="1"/>
        <v>100000</v>
      </c>
    </row>
    <row r="128" spans="2:7" ht="31.5">
      <c r="B128" s="95">
        <v>31020000</v>
      </c>
      <c r="C128" s="98" t="s">
        <v>75</v>
      </c>
      <c r="D128" s="26">
        <v>15000</v>
      </c>
      <c r="E128" s="30" t="s">
        <v>23</v>
      </c>
      <c r="F128" s="30" t="s">
        <v>23</v>
      </c>
      <c r="G128" s="26">
        <f t="shared" si="1"/>
        <v>15000</v>
      </c>
    </row>
    <row r="129" spans="2:7" ht="52.5" customHeight="1">
      <c r="B129" s="95">
        <v>31030000</v>
      </c>
      <c r="C129" s="85" t="s">
        <v>139</v>
      </c>
      <c r="D129" s="30" t="s">
        <v>23</v>
      </c>
      <c r="E129" s="26">
        <v>7100000</v>
      </c>
      <c r="F129" s="28">
        <f>E129</f>
        <v>7100000</v>
      </c>
      <c r="G129" s="26">
        <f t="shared" si="1"/>
        <v>7100000</v>
      </c>
    </row>
    <row r="130" spans="2:7" ht="20.25" customHeight="1">
      <c r="B130" s="95">
        <v>33000000</v>
      </c>
      <c r="C130" s="98" t="s">
        <v>214</v>
      </c>
      <c r="D130" s="30" t="s">
        <v>23</v>
      </c>
      <c r="E130" s="28">
        <f>E131</f>
        <v>900000</v>
      </c>
      <c r="F130" s="26">
        <f>F131</f>
        <v>900000</v>
      </c>
      <c r="G130" s="26">
        <f t="shared" si="1"/>
        <v>900000</v>
      </c>
    </row>
    <row r="131" spans="2:7" ht="15.75">
      <c r="B131" s="95">
        <v>33010000</v>
      </c>
      <c r="C131" s="85" t="s">
        <v>140</v>
      </c>
      <c r="D131" s="30" t="s">
        <v>23</v>
      </c>
      <c r="E131" s="28">
        <f>E132+E133</f>
        <v>900000</v>
      </c>
      <c r="F131" s="28">
        <f>E131</f>
        <v>900000</v>
      </c>
      <c r="G131" s="26">
        <f t="shared" si="1"/>
        <v>900000</v>
      </c>
    </row>
    <row r="132" spans="2:7" ht="78.75">
      <c r="B132" s="95">
        <v>33010100</v>
      </c>
      <c r="C132" s="151" t="s">
        <v>220</v>
      </c>
      <c r="D132" s="30" t="s">
        <v>23</v>
      </c>
      <c r="E132" s="28">
        <v>900000</v>
      </c>
      <c r="F132" s="28">
        <f>E132</f>
        <v>900000</v>
      </c>
      <c r="G132" s="26">
        <f t="shared" si="1"/>
        <v>900000</v>
      </c>
    </row>
    <row r="133" spans="2:7" ht="133.5" customHeight="1" hidden="1">
      <c r="B133" s="95">
        <v>33010500</v>
      </c>
      <c r="C133" s="89" t="s">
        <v>151</v>
      </c>
      <c r="D133" s="30" t="s">
        <v>23</v>
      </c>
      <c r="E133" s="28"/>
      <c r="F133" s="28">
        <f>E133</f>
        <v>0</v>
      </c>
      <c r="G133" s="26">
        <f t="shared" si="1"/>
        <v>0</v>
      </c>
    </row>
    <row r="134" spans="2:7" ht="18.75">
      <c r="B134" s="79">
        <v>50000000</v>
      </c>
      <c r="C134" s="80" t="s">
        <v>26</v>
      </c>
      <c r="D134" s="30" t="s">
        <v>23</v>
      </c>
      <c r="E134" s="26">
        <f>E135</f>
        <v>300000</v>
      </c>
      <c r="F134" s="30" t="s">
        <v>23</v>
      </c>
      <c r="G134" s="26">
        <f t="shared" si="1"/>
        <v>300000</v>
      </c>
    </row>
    <row r="135" spans="2:7" ht="47.25" customHeight="1">
      <c r="B135" s="79">
        <v>50110000</v>
      </c>
      <c r="C135" s="88" t="s">
        <v>141</v>
      </c>
      <c r="D135" s="30" t="s">
        <v>23</v>
      </c>
      <c r="E135" s="28">
        <v>300000</v>
      </c>
      <c r="F135" s="30" t="s">
        <v>23</v>
      </c>
      <c r="G135" s="26">
        <f t="shared" si="1"/>
        <v>300000</v>
      </c>
    </row>
    <row r="136" spans="2:7" s="36" customFormat="1" ht="15.75" customHeight="1">
      <c r="B136" s="99"/>
      <c r="C136" s="100" t="s">
        <v>12</v>
      </c>
      <c r="D136" s="38">
        <f>D12+D88+D124</f>
        <v>1874282300</v>
      </c>
      <c r="E136" s="38">
        <f>E12+E88+E124+E134</f>
        <v>187069760</v>
      </c>
      <c r="F136" s="38">
        <f>F88+F124+F12</f>
        <v>107826000</v>
      </c>
      <c r="G136" s="38">
        <f t="shared" si="1"/>
        <v>2061352060</v>
      </c>
    </row>
    <row r="137" spans="2:7" ht="19.5" customHeight="1">
      <c r="B137" s="79">
        <v>40000000</v>
      </c>
      <c r="C137" s="80" t="s">
        <v>13</v>
      </c>
      <c r="D137" s="38">
        <f>D138</f>
        <v>740673411</v>
      </c>
      <c r="E137" s="38">
        <f>E138</f>
        <v>37978940</v>
      </c>
      <c r="F137" s="30">
        <f>F138</f>
        <v>1469660</v>
      </c>
      <c r="G137" s="38">
        <f t="shared" si="1"/>
        <v>778652351</v>
      </c>
    </row>
    <row r="138" spans="2:7" ht="18" customHeight="1">
      <c r="B138" s="79">
        <v>41000000</v>
      </c>
      <c r="C138" s="81" t="s">
        <v>14</v>
      </c>
      <c r="D138" s="26">
        <f>D139+D140+D149</f>
        <v>740673411</v>
      </c>
      <c r="E138" s="26">
        <f>E149</f>
        <v>37978940</v>
      </c>
      <c r="F138" s="115">
        <f>F149</f>
        <v>1469660</v>
      </c>
      <c r="G138" s="26">
        <f t="shared" si="1"/>
        <v>778652351</v>
      </c>
    </row>
    <row r="139" spans="2:7" ht="17.25" customHeight="1" hidden="1">
      <c r="B139" s="79">
        <v>41010000</v>
      </c>
      <c r="C139" s="101" t="s">
        <v>15</v>
      </c>
      <c r="D139" s="26"/>
      <c r="E139" s="54" t="s">
        <v>23</v>
      </c>
      <c r="F139" s="30" t="s">
        <v>23</v>
      </c>
      <c r="G139" s="26">
        <f t="shared" si="1"/>
        <v>0</v>
      </c>
    </row>
    <row r="140" spans="2:7" s="32" customFormat="1" ht="18.75" customHeight="1">
      <c r="B140" s="79">
        <v>41020000</v>
      </c>
      <c r="C140" s="101" t="s">
        <v>16</v>
      </c>
      <c r="D140" s="26">
        <f>SUM(D141:D148)</f>
        <v>20592468</v>
      </c>
      <c r="E140" s="54" t="s">
        <v>23</v>
      </c>
      <c r="F140" s="30" t="s">
        <v>23</v>
      </c>
      <c r="G140" s="26">
        <f t="shared" si="1"/>
        <v>20592468</v>
      </c>
    </row>
    <row r="141" spans="2:7" ht="31.5" customHeight="1">
      <c r="B141" s="102">
        <v>41020600</v>
      </c>
      <c r="C141" s="103" t="s">
        <v>63</v>
      </c>
      <c r="D141" s="26">
        <v>12381700</v>
      </c>
      <c r="E141" s="54" t="s">
        <v>23</v>
      </c>
      <c r="F141" s="30" t="s">
        <v>23</v>
      </c>
      <c r="G141" s="26">
        <f t="shared" si="1"/>
        <v>12381700</v>
      </c>
    </row>
    <row r="142" spans="2:7" ht="15">
      <c r="B142" s="102">
        <v>41020900</v>
      </c>
      <c r="C142" s="103" t="s">
        <v>202</v>
      </c>
      <c r="D142" s="26">
        <v>4093568</v>
      </c>
      <c r="E142" s="54" t="s">
        <v>23</v>
      </c>
      <c r="F142" s="30" t="s">
        <v>23</v>
      </c>
      <c r="G142" s="26">
        <f t="shared" si="1"/>
        <v>4093568</v>
      </c>
    </row>
    <row r="143" spans="2:7" ht="72" customHeight="1">
      <c r="B143" s="102">
        <v>41021000</v>
      </c>
      <c r="C143" s="103" t="s">
        <v>219</v>
      </c>
      <c r="D143" s="26">
        <v>4117200</v>
      </c>
      <c r="E143" s="54" t="s">
        <v>23</v>
      </c>
      <c r="F143" s="30" t="s">
        <v>23</v>
      </c>
      <c r="G143" s="26">
        <f t="shared" si="1"/>
        <v>4117200</v>
      </c>
    </row>
    <row r="144" spans="2:7" ht="46.5" customHeight="1" hidden="1">
      <c r="B144" s="102">
        <v>41021100</v>
      </c>
      <c r="C144" s="143" t="s">
        <v>191</v>
      </c>
      <c r="D144" s="26"/>
      <c r="E144" s="54" t="s">
        <v>23</v>
      </c>
      <c r="F144" s="30" t="s">
        <v>23</v>
      </c>
      <c r="G144" s="26">
        <f t="shared" si="1"/>
        <v>0</v>
      </c>
    </row>
    <row r="145" spans="2:7" ht="46.5" customHeight="1" hidden="1">
      <c r="B145" s="102">
        <v>41021200</v>
      </c>
      <c r="C145" s="143" t="s">
        <v>190</v>
      </c>
      <c r="D145" s="26"/>
      <c r="E145" s="54" t="s">
        <v>23</v>
      </c>
      <c r="F145" s="30" t="s">
        <v>23</v>
      </c>
      <c r="G145" s="26">
        <f t="shared" si="1"/>
        <v>0</v>
      </c>
    </row>
    <row r="146" spans="2:7" ht="135" hidden="1">
      <c r="B146" s="102">
        <v>41021600</v>
      </c>
      <c r="C146" s="103" t="s">
        <v>171</v>
      </c>
      <c r="D146" s="26"/>
      <c r="E146" s="54" t="s">
        <v>23</v>
      </c>
      <c r="F146" s="30" t="s">
        <v>23</v>
      </c>
      <c r="G146" s="26">
        <f t="shared" si="1"/>
        <v>0</v>
      </c>
    </row>
    <row r="147" spans="2:7" ht="45" hidden="1">
      <c r="B147" s="102">
        <v>41021800</v>
      </c>
      <c r="C147" s="103" t="s">
        <v>192</v>
      </c>
      <c r="D147" s="26"/>
      <c r="E147" s="54" t="s">
        <v>23</v>
      </c>
      <c r="F147" s="30" t="s">
        <v>23</v>
      </c>
      <c r="G147" s="26">
        <f t="shared" si="1"/>
        <v>0</v>
      </c>
    </row>
    <row r="148" spans="2:7" ht="60" hidden="1">
      <c r="B148" s="102">
        <v>41021900</v>
      </c>
      <c r="C148" s="103" t="s">
        <v>193</v>
      </c>
      <c r="D148" s="26"/>
      <c r="E148" s="54" t="s">
        <v>23</v>
      </c>
      <c r="F148" s="30" t="s">
        <v>23</v>
      </c>
      <c r="G148" s="26">
        <f t="shared" si="1"/>
        <v>0</v>
      </c>
    </row>
    <row r="149" spans="2:7" s="32" customFormat="1" ht="18" customHeight="1">
      <c r="B149" s="79">
        <v>41030000</v>
      </c>
      <c r="C149" s="101" t="s">
        <v>17</v>
      </c>
      <c r="D149" s="26">
        <f>SUM(D150:D166)</f>
        <v>720080943</v>
      </c>
      <c r="E149" s="26">
        <f>SUM(E150:E166)</f>
        <v>37978940</v>
      </c>
      <c r="F149" s="115">
        <f>F163</f>
        <v>1469660</v>
      </c>
      <c r="G149" s="26">
        <f t="shared" si="1"/>
        <v>758059883</v>
      </c>
    </row>
    <row r="150" spans="2:7" ht="44.25" customHeight="1" hidden="1">
      <c r="B150" s="102">
        <v>41030300</v>
      </c>
      <c r="C150" s="103" t="s">
        <v>48</v>
      </c>
      <c r="D150" s="37"/>
      <c r="E150" s="30"/>
      <c r="F150" s="30" t="s">
        <v>23</v>
      </c>
      <c r="G150" s="26">
        <f t="shared" si="1"/>
        <v>0</v>
      </c>
    </row>
    <row r="151" spans="2:7" ht="33" customHeight="1" hidden="1">
      <c r="B151" s="102">
        <v>41030500</v>
      </c>
      <c r="C151" s="103" t="s">
        <v>40</v>
      </c>
      <c r="D151" s="30"/>
      <c r="E151" s="26"/>
      <c r="F151" s="30" t="s">
        <v>23</v>
      </c>
      <c r="G151" s="26">
        <f t="shared" si="1"/>
        <v>0</v>
      </c>
    </row>
    <row r="152" spans="2:7" ht="55.5" customHeight="1">
      <c r="B152" s="102">
        <v>41030600</v>
      </c>
      <c r="C152" s="103" t="s">
        <v>52</v>
      </c>
      <c r="D152" s="120">
        <v>506785030</v>
      </c>
      <c r="E152" s="30" t="s">
        <v>23</v>
      </c>
      <c r="F152" s="30" t="s">
        <v>23</v>
      </c>
      <c r="G152" s="26">
        <f t="shared" si="1"/>
        <v>506785030</v>
      </c>
    </row>
    <row r="153" spans="2:7" ht="84" customHeight="1">
      <c r="B153" s="102">
        <v>41030800</v>
      </c>
      <c r="C153" s="103" t="s">
        <v>85</v>
      </c>
      <c r="D153" s="26">
        <v>148251200</v>
      </c>
      <c r="E153" s="30" t="s">
        <v>23</v>
      </c>
      <c r="F153" s="30" t="s">
        <v>23</v>
      </c>
      <c r="G153" s="26">
        <f t="shared" si="1"/>
        <v>148251200</v>
      </c>
    </row>
    <row r="154" spans="2:7" ht="197.25" customHeight="1">
      <c r="B154" s="102">
        <v>41030900</v>
      </c>
      <c r="C154" s="103" t="s">
        <v>188</v>
      </c>
      <c r="D154" s="26">
        <v>53837100</v>
      </c>
      <c r="E154" s="30" t="s">
        <v>23</v>
      </c>
      <c r="F154" s="30" t="s">
        <v>23</v>
      </c>
      <c r="G154" s="26">
        <f>SUM(D154:E154)</f>
        <v>53837100</v>
      </c>
    </row>
    <row r="155" spans="2:7" ht="60">
      <c r="B155" s="102">
        <v>41031000</v>
      </c>
      <c r="C155" s="103" t="s">
        <v>51</v>
      </c>
      <c r="D155" s="26">
        <v>325800</v>
      </c>
      <c r="E155" s="30" t="s">
        <v>23</v>
      </c>
      <c r="F155" s="30" t="s">
        <v>23</v>
      </c>
      <c r="G155" s="26">
        <f t="shared" si="1"/>
        <v>325800</v>
      </c>
    </row>
    <row r="156" spans="2:9" ht="45" hidden="1">
      <c r="B156" s="102">
        <v>41032700</v>
      </c>
      <c r="C156" s="103" t="s">
        <v>175</v>
      </c>
      <c r="D156" s="67"/>
      <c r="E156" s="30" t="s">
        <v>23</v>
      </c>
      <c r="F156" s="30" t="s">
        <v>23</v>
      </c>
      <c r="G156" s="26">
        <f aca="true" t="shared" si="2" ref="G156:G164">SUM(D156:E156)</f>
        <v>0</v>
      </c>
      <c r="I156" s="64"/>
    </row>
    <row r="157" spans="2:9" ht="30" hidden="1">
      <c r="B157" s="102">
        <v>41033800</v>
      </c>
      <c r="C157" s="103" t="s">
        <v>172</v>
      </c>
      <c r="D157" s="67"/>
      <c r="E157" s="30" t="s">
        <v>23</v>
      </c>
      <c r="F157" s="30" t="s">
        <v>23</v>
      </c>
      <c r="G157" s="26">
        <f t="shared" si="2"/>
        <v>0</v>
      </c>
      <c r="I157" s="134"/>
    </row>
    <row r="158" spans="2:9" ht="90" hidden="1">
      <c r="B158" s="102">
        <v>41034200</v>
      </c>
      <c r="C158" s="103" t="s">
        <v>96</v>
      </c>
      <c r="D158" s="67"/>
      <c r="E158" s="30" t="s">
        <v>23</v>
      </c>
      <c r="F158" s="30" t="s">
        <v>23</v>
      </c>
      <c r="G158" s="26">
        <f t="shared" si="2"/>
        <v>0</v>
      </c>
      <c r="I158" s="134"/>
    </row>
    <row r="159" spans="2:7" ht="123" customHeight="1" hidden="1">
      <c r="B159" s="102">
        <v>41034300</v>
      </c>
      <c r="C159" s="103" t="s">
        <v>189</v>
      </c>
      <c r="D159" s="30" t="s">
        <v>23</v>
      </c>
      <c r="E159" s="37"/>
      <c r="F159" s="30" t="s">
        <v>23</v>
      </c>
      <c r="G159" s="26">
        <f t="shared" si="2"/>
        <v>0</v>
      </c>
    </row>
    <row r="160" spans="2:7" ht="60">
      <c r="B160" s="102">
        <v>41034400</v>
      </c>
      <c r="C160" s="103" t="s">
        <v>183</v>
      </c>
      <c r="D160" s="30" t="s">
        <v>23</v>
      </c>
      <c r="E160" s="37">
        <v>30794100</v>
      </c>
      <c r="F160" s="30" t="s">
        <v>23</v>
      </c>
      <c r="G160" s="26">
        <f t="shared" si="2"/>
        <v>30794100</v>
      </c>
    </row>
    <row r="161" spans="2:7" ht="45">
      <c r="B161" s="102">
        <v>41034500</v>
      </c>
      <c r="C161" s="104" t="s">
        <v>143</v>
      </c>
      <c r="D161" s="67">
        <v>10000000</v>
      </c>
      <c r="E161" s="54" t="s">
        <v>23</v>
      </c>
      <c r="F161" s="30" t="s">
        <v>23</v>
      </c>
      <c r="G161" s="26">
        <f t="shared" si="2"/>
        <v>10000000</v>
      </c>
    </row>
    <row r="162" spans="2:7" ht="104.25" customHeight="1" hidden="1">
      <c r="B162" s="102">
        <v>41034900</v>
      </c>
      <c r="C162" s="103" t="s">
        <v>61</v>
      </c>
      <c r="D162" s="30" t="s">
        <v>23</v>
      </c>
      <c r="E162" s="67"/>
      <c r="F162" s="30" t="s">
        <v>23</v>
      </c>
      <c r="G162" s="26">
        <f t="shared" si="2"/>
        <v>0</v>
      </c>
    </row>
    <row r="163" spans="2:7" ht="18" customHeight="1">
      <c r="B163" s="102">
        <v>41035000</v>
      </c>
      <c r="C163" s="103" t="s">
        <v>38</v>
      </c>
      <c r="D163" s="26">
        <f>206990+30340</f>
        <v>237330</v>
      </c>
      <c r="E163" s="37">
        <f>4015180+1469660+1700000</f>
        <v>7184840</v>
      </c>
      <c r="F163" s="115">
        <v>1469660</v>
      </c>
      <c r="G163" s="26">
        <f t="shared" si="2"/>
        <v>7422170</v>
      </c>
    </row>
    <row r="164" spans="2:7" ht="109.5" customHeight="1" thickBot="1">
      <c r="B164" s="102">
        <v>41035800</v>
      </c>
      <c r="C164" s="103" t="s">
        <v>216</v>
      </c>
      <c r="D164" s="26">
        <v>644483</v>
      </c>
      <c r="E164" s="54" t="s">
        <v>23</v>
      </c>
      <c r="F164" s="54" t="s">
        <v>23</v>
      </c>
      <c r="G164" s="26">
        <f t="shared" si="2"/>
        <v>644483</v>
      </c>
    </row>
    <row r="165" spans="2:7" ht="141" customHeight="1" hidden="1" thickBot="1">
      <c r="B165" s="102">
        <v>41036600</v>
      </c>
      <c r="C165" s="103" t="s">
        <v>196</v>
      </c>
      <c r="D165" s="30" t="s">
        <v>23</v>
      </c>
      <c r="E165" s="115"/>
      <c r="F165" s="30" t="s">
        <v>23</v>
      </c>
      <c r="G165" s="26">
        <f>SUM(D165:E165)</f>
        <v>0</v>
      </c>
    </row>
    <row r="166" spans="2:7" ht="30" customHeight="1" hidden="1" thickBot="1">
      <c r="B166" s="145">
        <v>41037800</v>
      </c>
      <c r="C166" s="144" t="s">
        <v>178</v>
      </c>
      <c r="D166" s="146"/>
      <c r="E166" s="147" t="s">
        <v>23</v>
      </c>
      <c r="F166" s="55"/>
      <c r="G166" s="146">
        <f>SUM(D166:E166)</f>
        <v>0</v>
      </c>
    </row>
    <row r="167" spans="2:7" s="32" customFormat="1" ht="16.5" customHeight="1" thickBot="1">
      <c r="B167" s="107"/>
      <c r="C167" s="108" t="s">
        <v>215</v>
      </c>
      <c r="D167" s="35">
        <f>D136+D137</f>
        <v>2614955711</v>
      </c>
      <c r="E167" s="35">
        <f>E136+E137</f>
        <v>225048700</v>
      </c>
      <c r="F167" s="35">
        <f>F136+F137</f>
        <v>109295660</v>
      </c>
      <c r="G167" s="63">
        <f>SUM(D167:E167)</f>
        <v>2840004411</v>
      </c>
    </row>
    <row r="168" spans="2:7" ht="33" customHeight="1" hidden="1" thickBot="1">
      <c r="B168" s="109">
        <v>43010000</v>
      </c>
      <c r="C168" s="110" t="s">
        <v>18</v>
      </c>
      <c r="D168" s="55"/>
      <c r="E168" s="31">
        <f>F168</f>
        <v>0</v>
      </c>
      <c r="F168" s="31">
        <v>0</v>
      </c>
      <c r="G168" s="31">
        <f>SUM(D168:E168)</f>
        <v>0</v>
      </c>
    </row>
    <row r="169" spans="2:9" s="32" customFormat="1" ht="16.5" customHeight="1" hidden="1" thickBot="1">
      <c r="B169" s="111"/>
      <c r="C169" s="116" t="s">
        <v>24</v>
      </c>
      <c r="D169" s="117">
        <f>D168+D167</f>
        <v>2614955711</v>
      </c>
      <c r="E169" s="117">
        <f>E167+E168</f>
        <v>225048700</v>
      </c>
      <c r="F169" s="117">
        <f>F167+F168</f>
        <v>109295660</v>
      </c>
      <c r="G169" s="63">
        <f>SUM(D169:E169)</f>
        <v>2840004411</v>
      </c>
      <c r="H169" s="33"/>
      <c r="I169" s="33"/>
    </row>
    <row r="170" ht="13.5" customHeight="1"/>
    <row r="171" ht="18">
      <c r="B171" s="5"/>
    </row>
    <row r="172" spans="2:6" ht="18">
      <c r="B172" s="5" t="s">
        <v>194</v>
      </c>
      <c r="F172" s="5" t="s">
        <v>195</v>
      </c>
    </row>
    <row r="178" ht="12.75">
      <c r="D178" s="7"/>
    </row>
  </sheetData>
  <sheetProtection/>
  <mergeCells count="6">
    <mergeCell ref="C6:F6"/>
    <mergeCell ref="G9:G10"/>
    <mergeCell ref="B9:B10"/>
    <mergeCell ref="C9:C10"/>
    <mergeCell ref="D9:D10"/>
    <mergeCell ref="E9:F9"/>
  </mergeCells>
  <printOptions/>
  <pageMargins left="0.96" right="0.15748031496062992" top="0.4724409448818898" bottom="0.4330708661417323" header="0.4330708661417323" footer="0.3937007874015748"/>
  <pageSetup fitToHeight="4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57" t="s">
        <v>56</v>
      </c>
    </row>
    <row r="2" spans="3:4" ht="15.75" customHeight="1">
      <c r="C2" s="57" t="s">
        <v>58</v>
      </c>
      <c r="D2" s="61"/>
    </row>
    <row r="3" spans="1:3" s="13" customFormat="1" ht="21" customHeight="1">
      <c r="A3" s="152" t="s">
        <v>91</v>
      </c>
      <c r="B3" s="152"/>
      <c r="C3" s="152"/>
    </row>
    <row r="4" spans="1:3" s="14" customFormat="1" ht="12" customHeight="1">
      <c r="A4" s="16"/>
      <c r="B4" s="17"/>
      <c r="C4" s="39" t="s">
        <v>28</v>
      </c>
    </row>
    <row r="5" spans="1:4" s="15" customFormat="1" ht="17.25" customHeight="1">
      <c r="A5" s="167" t="s">
        <v>57</v>
      </c>
      <c r="B5" s="170" t="s">
        <v>37</v>
      </c>
      <c r="C5" s="163" t="s">
        <v>21</v>
      </c>
      <c r="D5" s="45"/>
    </row>
    <row r="6" spans="1:4" s="15" customFormat="1" ht="12" customHeight="1">
      <c r="A6" s="168"/>
      <c r="B6" s="171"/>
      <c r="C6" s="164"/>
      <c r="D6" s="45"/>
    </row>
    <row r="7" spans="1:3" s="23" customFormat="1" ht="15.75" customHeight="1">
      <c r="A7" s="169"/>
      <c r="B7" s="172"/>
      <c r="C7" s="165"/>
    </row>
    <row r="8" spans="1:3" ht="21" customHeight="1">
      <c r="A8" s="58"/>
      <c r="B8" s="75" t="s">
        <v>31</v>
      </c>
      <c r="C8" s="56">
        <f>C9+C14+C15</f>
        <v>1486321300</v>
      </c>
    </row>
    <row r="9" spans="1:3" s="19" customFormat="1" ht="16.5" customHeight="1">
      <c r="A9" s="68">
        <v>11010000</v>
      </c>
      <c r="B9" s="69" t="s">
        <v>27</v>
      </c>
      <c r="C9" s="66">
        <f>SUM(C10:C13)</f>
        <v>1485170000</v>
      </c>
    </row>
    <row r="10" spans="1:3" s="19" customFormat="1" ht="16.5" customHeight="1">
      <c r="A10" s="18">
        <v>11010100</v>
      </c>
      <c r="B10" s="12"/>
      <c r="C10" s="40">
        <f>'Додаток № 1'!D15</f>
        <v>1407820000</v>
      </c>
    </row>
    <row r="11" spans="1:3" s="19" customFormat="1" ht="16.5" customHeight="1">
      <c r="A11" s="18">
        <v>11010200</v>
      </c>
      <c r="B11" s="12"/>
      <c r="C11" s="40">
        <f>'Додаток № 1'!D16</f>
        <v>32750000</v>
      </c>
    </row>
    <row r="12" spans="1:3" s="19" customFormat="1" ht="16.5" customHeight="1">
      <c r="A12" s="18">
        <v>11010400</v>
      </c>
      <c r="B12" s="12"/>
      <c r="C12" s="40">
        <f>'Додаток № 1'!D17</f>
        <v>16000000</v>
      </c>
    </row>
    <row r="13" spans="1:3" s="19" customFormat="1" ht="16.5" customHeight="1">
      <c r="A13" s="18">
        <v>11010500</v>
      </c>
      <c r="B13" s="12"/>
      <c r="C13" s="40">
        <f>'Додаток № 1'!D18</f>
        <v>28600000</v>
      </c>
    </row>
    <row r="14" spans="1:3" s="19" customFormat="1" ht="20.25" customHeight="1">
      <c r="A14" s="68">
        <v>22010300</v>
      </c>
      <c r="B14" s="69" t="s">
        <v>144</v>
      </c>
      <c r="C14" s="66">
        <f>'Додаток № 1'!D100</f>
        <v>431300</v>
      </c>
    </row>
    <row r="15" spans="1:3" s="19" customFormat="1" ht="16.5" customHeight="1">
      <c r="A15" s="68">
        <v>22090000</v>
      </c>
      <c r="B15" s="69" t="s">
        <v>5</v>
      </c>
      <c r="C15" s="66">
        <f>C16+C17</f>
        <v>720000</v>
      </c>
    </row>
    <row r="16" spans="1:3" s="19" customFormat="1" ht="18.75" customHeight="1">
      <c r="A16" s="18">
        <v>22090100</v>
      </c>
      <c r="B16" s="12" t="s">
        <v>72</v>
      </c>
      <c r="C16" s="40">
        <f>'Додаток № 1'!D104</f>
        <v>575000</v>
      </c>
    </row>
    <row r="17" spans="1:3" s="19" customFormat="1" ht="18.75" customHeight="1">
      <c r="A17" s="18">
        <v>22090400</v>
      </c>
      <c r="B17" s="12" t="s">
        <v>73</v>
      </c>
      <c r="C17" s="40">
        <f>'Додаток № 1'!D105</f>
        <v>145000</v>
      </c>
    </row>
    <row r="18" spans="1:4" ht="19.5" customHeight="1">
      <c r="A18" s="58"/>
      <c r="B18" s="125" t="s">
        <v>34</v>
      </c>
      <c r="C18" s="56">
        <f>C19+C21+C22+C27+C30+C34+C35+C36+C37+C38+C39+C40+C41+C42+C43</f>
        <v>387961000</v>
      </c>
      <c r="D18" s="19"/>
    </row>
    <row r="19" spans="1:3" s="19" customFormat="1" ht="21" customHeight="1">
      <c r="A19" s="68">
        <v>11020000</v>
      </c>
      <c r="B19" s="69" t="s">
        <v>32</v>
      </c>
      <c r="C19" s="66">
        <f>'Додаток № 1'!D20</f>
        <v>6976000</v>
      </c>
    </row>
    <row r="20" spans="1:3" s="19" customFormat="1" ht="16.5" customHeight="1">
      <c r="A20" s="68">
        <v>13010000</v>
      </c>
      <c r="B20" s="69" t="s">
        <v>29</v>
      </c>
      <c r="C20" s="66">
        <f>'Додаток № 1'!D33</f>
        <v>0</v>
      </c>
    </row>
    <row r="21" spans="1:3" s="19" customFormat="1" ht="16.5" customHeight="1">
      <c r="A21" s="68">
        <v>13030000</v>
      </c>
      <c r="B21" s="69" t="s">
        <v>81</v>
      </c>
      <c r="C21" s="66">
        <f>'Додаток № 1'!D34</f>
        <v>10795000</v>
      </c>
    </row>
    <row r="22" spans="1:3" s="19" customFormat="1" ht="16.5" customHeight="1">
      <c r="A22" s="68">
        <v>13050000</v>
      </c>
      <c r="B22" s="69" t="s">
        <v>2</v>
      </c>
      <c r="C22" s="66">
        <f>SUM(C23:C26)</f>
        <v>340000000</v>
      </c>
    </row>
    <row r="23" spans="1:3" s="19" customFormat="1" ht="16.5" customHeight="1">
      <c r="A23" s="70">
        <v>13050100</v>
      </c>
      <c r="B23" s="71" t="s">
        <v>64</v>
      </c>
      <c r="C23" s="40">
        <f>'Додаток № 1'!D36</f>
        <v>81750000</v>
      </c>
    </row>
    <row r="24" spans="1:3" s="19" customFormat="1" ht="16.5" customHeight="1">
      <c r="A24" s="70">
        <v>13050200</v>
      </c>
      <c r="B24" s="12" t="s">
        <v>65</v>
      </c>
      <c r="C24" s="40">
        <f>'Додаток № 1'!D37</f>
        <v>238000000</v>
      </c>
    </row>
    <row r="25" spans="1:3" s="19" customFormat="1" ht="16.5" customHeight="1">
      <c r="A25" s="70">
        <v>13050300</v>
      </c>
      <c r="B25" s="12" t="s">
        <v>66</v>
      </c>
      <c r="C25" s="40">
        <f>'Додаток № 1'!D38</f>
        <v>2350000</v>
      </c>
    </row>
    <row r="26" spans="1:3" s="19" customFormat="1" ht="16.5" customHeight="1">
      <c r="A26" s="70">
        <v>13050500</v>
      </c>
      <c r="B26" s="12" t="s">
        <v>67</v>
      </c>
      <c r="C26" s="40">
        <f>'Додаток № 1'!D39</f>
        <v>17900000</v>
      </c>
    </row>
    <row r="27" spans="1:3" s="19" customFormat="1" ht="16.5" customHeight="1">
      <c r="A27" s="118">
        <v>16010000</v>
      </c>
      <c r="B27" s="69" t="s">
        <v>167</v>
      </c>
      <c r="C27" s="40">
        <f>SUM(C28:C29)</f>
        <v>30000</v>
      </c>
    </row>
    <row r="28" spans="1:3" s="19" customFormat="1" ht="16.5" customHeight="1">
      <c r="A28" s="83">
        <v>16010100</v>
      </c>
      <c r="B28" s="76" t="s">
        <v>157</v>
      </c>
      <c r="C28" s="40">
        <f>'Додаток № 1'!D41</f>
        <v>0</v>
      </c>
    </row>
    <row r="29" spans="1:3" s="19" customFormat="1" ht="16.5" customHeight="1">
      <c r="A29" s="83">
        <v>16010200</v>
      </c>
      <c r="B29" s="76" t="s">
        <v>158</v>
      </c>
      <c r="C29" s="40">
        <f>'Додаток № 1'!D42</f>
        <v>30000</v>
      </c>
    </row>
    <row r="30" spans="1:3" s="19" customFormat="1" ht="15" customHeight="1">
      <c r="A30" s="68">
        <v>18000000</v>
      </c>
      <c r="B30" s="69" t="s">
        <v>3</v>
      </c>
      <c r="C30" s="66">
        <f>SUM(C31:C33)</f>
        <v>12310000</v>
      </c>
    </row>
    <row r="31" spans="1:3" s="19" customFormat="1" ht="15" customHeight="1">
      <c r="A31" s="68">
        <v>18020000</v>
      </c>
      <c r="B31" s="12" t="s">
        <v>92</v>
      </c>
      <c r="C31" s="121">
        <f>'Додаток № 1'!D52</f>
        <v>0</v>
      </c>
    </row>
    <row r="32" spans="1:3" s="19" customFormat="1" ht="15" customHeight="1">
      <c r="A32" s="68">
        <v>18030000</v>
      </c>
      <c r="B32" s="12" t="s">
        <v>93</v>
      </c>
      <c r="C32" s="40">
        <f>'Додаток № 1'!D55</f>
        <v>250000</v>
      </c>
    </row>
    <row r="33" spans="1:3" s="19" customFormat="1" ht="15" customHeight="1">
      <c r="A33" s="68">
        <v>18040000</v>
      </c>
      <c r="B33" s="12" t="s">
        <v>95</v>
      </c>
      <c r="C33" s="40">
        <f>'Додаток № 1'!D58</f>
        <v>12060000</v>
      </c>
    </row>
    <row r="34" spans="1:3" s="19" customFormat="1" ht="25.5">
      <c r="A34" s="68">
        <v>21010300</v>
      </c>
      <c r="B34" s="69" t="s">
        <v>82</v>
      </c>
      <c r="C34" s="66">
        <f>'Додаток № 1'!D90</f>
        <v>1483000</v>
      </c>
    </row>
    <row r="35" spans="1:3" s="19" customFormat="1" ht="24" customHeight="1">
      <c r="A35" s="68">
        <v>21050000</v>
      </c>
      <c r="B35" s="69" t="s">
        <v>127</v>
      </c>
      <c r="C35" s="66">
        <f>'Додаток № 1'!D92</f>
        <v>0</v>
      </c>
    </row>
    <row r="36" spans="1:3" s="19" customFormat="1" ht="21" customHeight="1">
      <c r="A36" s="68">
        <v>21080500</v>
      </c>
      <c r="B36" s="69" t="s">
        <v>54</v>
      </c>
      <c r="C36" s="66">
        <f>'Додаток № 1'!D94</f>
        <v>500000</v>
      </c>
    </row>
    <row r="37" spans="1:3" s="19" customFormat="1" ht="21.75" customHeight="1">
      <c r="A37" s="68">
        <v>21080900</v>
      </c>
      <c r="B37" s="69" t="s">
        <v>60</v>
      </c>
      <c r="C37" s="66">
        <f>'Додаток № 1'!D95</f>
        <v>50000</v>
      </c>
    </row>
    <row r="38" spans="1:3" s="19" customFormat="1" ht="21.75" customHeight="1">
      <c r="A38" s="68">
        <v>21081100</v>
      </c>
      <c r="B38" s="69" t="s">
        <v>6</v>
      </c>
      <c r="C38" s="66">
        <f>'Додаток № 1'!D96</f>
        <v>150000</v>
      </c>
    </row>
    <row r="39" spans="1:3" s="19" customFormat="1" ht="25.5">
      <c r="A39" s="68">
        <v>22080400</v>
      </c>
      <c r="B39" s="69" t="s">
        <v>87</v>
      </c>
      <c r="C39" s="66">
        <f>'Додаток № 1'!D102</f>
        <v>15000000</v>
      </c>
    </row>
    <row r="40" spans="1:3" s="19" customFormat="1" ht="25.5">
      <c r="A40" s="68">
        <v>24030000</v>
      </c>
      <c r="B40" s="69" t="s">
        <v>33</v>
      </c>
      <c r="C40" s="66">
        <f>'Додаток № 1'!D107</f>
        <v>52000</v>
      </c>
    </row>
    <row r="41" spans="1:3" s="19" customFormat="1" ht="16.5" customHeight="1">
      <c r="A41" s="68">
        <v>24060300</v>
      </c>
      <c r="B41" s="69" t="s">
        <v>8</v>
      </c>
      <c r="C41" s="66">
        <f>'Додаток № 1'!D109</f>
        <v>500000</v>
      </c>
    </row>
    <row r="42" spans="1:3" s="19" customFormat="1" ht="16.5" customHeight="1">
      <c r="A42" s="68">
        <v>31010000</v>
      </c>
      <c r="B42" s="74" t="s">
        <v>77</v>
      </c>
      <c r="C42" s="66">
        <f>'Додаток № 1'!D127</f>
        <v>100000</v>
      </c>
    </row>
    <row r="43" spans="1:3" s="19" customFormat="1" ht="20.25" customHeight="1">
      <c r="A43" s="68">
        <v>31020000</v>
      </c>
      <c r="B43" s="2" t="s">
        <v>74</v>
      </c>
      <c r="C43" s="66">
        <f>'Додаток № 1'!D128</f>
        <v>15000</v>
      </c>
    </row>
    <row r="44" spans="1:4" ht="28.5" customHeight="1">
      <c r="A44" s="58"/>
      <c r="B44" s="122" t="s">
        <v>42</v>
      </c>
      <c r="C44" s="123">
        <f>C8+C18</f>
        <v>1874282300</v>
      </c>
      <c r="D44" s="19"/>
    </row>
    <row r="45" spans="1:3" s="21" customFormat="1" ht="18" customHeight="1">
      <c r="A45" s="20">
        <v>40000000</v>
      </c>
      <c r="B45" s="113" t="s">
        <v>13</v>
      </c>
      <c r="C45" s="73">
        <f>C46+C54</f>
        <v>736579843</v>
      </c>
    </row>
    <row r="46" spans="1:3" s="21" customFormat="1" ht="19.5" customHeight="1">
      <c r="A46" s="20">
        <v>41020000</v>
      </c>
      <c r="B46" s="113" t="s">
        <v>16</v>
      </c>
      <c r="C46" s="41">
        <f>SUM(C47:C53)</f>
        <v>16498900</v>
      </c>
    </row>
    <row r="47" spans="1:3" s="19" customFormat="1" ht="13.5" customHeight="1">
      <c r="A47" s="22">
        <v>41020600</v>
      </c>
      <c r="B47" s="24" t="s">
        <v>63</v>
      </c>
      <c r="C47" s="40">
        <f>'Додаток № 1'!D141</f>
        <v>12381700</v>
      </c>
    </row>
    <row r="48" spans="1:3" s="19" customFormat="1" ht="27" customHeight="1">
      <c r="A48" s="22">
        <v>41021000</v>
      </c>
      <c r="B48" s="103" t="s">
        <v>174</v>
      </c>
      <c r="C48" s="40">
        <f>'Додаток № 1'!D143</f>
        <v>4117200</v>
      </c>
    </row>
    <row r="49" spans="1:3" s="19" customFormat="1" ht="30">
      <c r="A49" s="22">
        <v>41021100</v>
      </c>
      <c r="B49" s="143" t="s">
        <v>170</v>
      </c>
      <c r="C49" s="40">
        <f>'Додаток № 1'!D144</f>
        <v>0</v>
      </c>
    </row>
    <row r="50" spans="1:3" s="19" customFormat="1" ht="30">
      <c r="A50" s="22">
        <v>41021200</v>
      </c>
      <c r="B50" s="143" t="s">
        <v>190</v>
      </c>
      <c r="C50" s="40">
        <f>'Додаток № 1'!D145</f>
        <v>0</v>
      </c>
    </row>
    <row r="51" spans="1:3" s="19" customFormat="1" ht="60" customHeight="1">
      <c r="A51" s="22">
        <v>41021600</v>
      </c>
      <c r="B51" s="103" t="s">
        <v>171</v>
      </c>
      <c r="C51" s="40">
        <f>'Додаток № 1'!D146</f>
        <v>0</v>
      </c>
    </row>
    <row r="52" spans="1:3" s="19" customFormat="1" ht="20.25" customHeight="1">
      <c r="A52" s="22">
        <v>41021800</v>
      </c>
      <c r="B52" s="103" t="s">
        <v>192</v>
      </c>
      <c r="C52" s="40">
        <f>'Додаток № 1'!D147</f>
        <v>0</v>
      </c>
    </row>
    <row r="53" spans="1:3" s="19" customFormat="1" ht="33.75" customHeight="1">
      <c r="A53" s="22">
        <v>41021900</v>
      </c>
      <c r="B53" s="103" t="s">
        <v>193</v>
      </c>
      <c r="C53" s="40">
        <f>'Додаток № 1'!D148</f>
        <v>0</v>
      </c>
    </row>
    <row r="54" spans="1:3" s="21" customFormat="1" ht="18.75" customHeight="1">
      <c r="A54" s="20">
        <v>41030000</v>
      </c>
      <c r="B54" s="113" t="s">
        <v>17</v>
      </c>
      <c r="C54" s="73">
        <f>SUM(C55:C68)</f>
        <v>720080943</v>
      </c>
    </row>
    <row r="55" spans="1:3" s="19" customFormat="1" ht="19.5" customHeight="1" hidden="1">
      <c r="A55" s="22">
        <v>41030300</v>
      </c>
      <c r="B55" s="24" t="s">
        <v>48</v>
      </c>
      <c r="C55" s="40">
        <f>'Додаток № 1'!D150</f>
        <v>0</v>
      </c>
    </row>
    <row r="56" spans="1:3" s="19" customFormat="1" ht="22.5" customHeight="1" hidden="1">
      <c r="A56" s="22">
        <v>41030500</v>
      </c>
      <c r="B56" s="24" t="s">
        <v>40</v>
      </c>
      <c r="C56" s="40">
        <f>'Додаток № 1'!D151</f>
        <v>0</v>
      </c>
    </row>
    <row r="57" spans="1:3" s="19" customFormat="1" ht="24">
      <c r="A57" s="22">
        <v>41030600</v>
      </c>
      <c r="B57" s="24" t="s">
        <v>52</v>
      </c>
      <c r="C57" s="40">
        <f>'Додаток № 1'!D152</f>
        <v>506785030</v>
      </c>
    </row>
    <row r="58" spans="1:3" s="19" customFormat="1" ht="36">
      <c r="A58" s="22">
        <v>41030800</v>
      </c>
      <c r="B58" s="77" t="s">
        <v>85</v>
      </c>
      <c r="C58" s="40">
        <f>'Додаток № 1'!D153</f>
        <v>148251200</v>
      </c>
    </row>
    <row r="59" spans="1:3" s="19" customFormat="1" ht="60">
      <c r="A59" s="22">
        <v>41030900</v>
      </c>
      <c r="B59" s="77" t="s">
        <v>84</v>
      </c>
      <c r="C59" s="40">
        <f>'Додаток № 1'!D154</f>
        <v>53837100</v>
      </c>
    </row>
    <row r="60" spans="1:3" s="19" customFormat="1" ht="24">
      <c r="A60" s="22">
        <v>41031000</v>
      </c>
      <c r="B60" s="24" t="s">
        <v>51</v>
      </c>
      <c r="C60" s="40">
        <f>'Додаток № 1'!D155</f>
        <v>325800</v>
      </c>
    </row>
    <row r="61" spans="1:3" s="19" customFormat="1" ht="31.5" customHeight="1" hidden="1">
      <c r="A61" s="22">
        <v>41032700</v>
      </c>
      <c r="B61" s="124" t="s">
        <v>145</v>
      </c>
      <c r="C61" s="40">
        <f>'Додаток № 1'!D156</f>
        <v>0</v>
      </c>
    </row>
    <row r="62" spans="1:3" s="19" customFormat="1" ht="15" hidden="1">
      <c r="A62" s="22">
        <v>41033800</v>
      </c>
      <c r="B62" s="103" t="s">
        <v>172</v>
      </c>
      <c r="C62" s="40">
        <f>'Додаток № 1'!D157</f>
        <v>0</v>
      </c>
    </row>
    <row r="63" spans="1:3" s="19" customFormat="1" ht="36" hidden="1">
      <c r="A63" s="22">
        <v>41034200</v>
      </c>
      <c r="B63" s="24" t="s">
        <v>97</v>
      </c>
      <c r="C63" s="40">
        <f>'Додаток № 1'!D158</f>
        <v>0</v>
      </c>
    </row>
    <row r="64" spans="1:3" s="19" customFormat="1" ht="31.5" customHeight="1" hidden="1">
      <c r="A64" s="22">
        <v>41034500</v>
      </c>
      <c r="B64" s="124" t="s">
        <v>99</v>
      </c>
      <c r="C64" s="40">
        <f>'Додаток № 1'!D161</f>
        <v>10000000</v>
      </c>
    </row>
    <row r="65" spans="1:3" s="19" customFormat="1" ht="18.75" customHeight="1">
      <c r="A65" s="22">
        <v>41035000</v>
      </c>
      <c r="B65" s="112" t="s">
        <v>38</v>
      </c>
      <c r="C65" s="40">
        <f>'Додаток № 1'!D163</f>
        <v>237330</v>
      </c>
    </row>
    <row r="66" spans="1:3" s="19" customFormat="1" ht="44.25" customHeight="1">
      <c r="A66" s="22">
        <v>41035800</v>
      </c>
      <c r="B66" s="112" t="s">
        <v>55</v>
      </c>
      <c r="C66" s="46">
        <f>'Додаток № 1'!D164</f>
        <v>644483</v>
      </c>
    </row>
    <row r="67" spans="1:3" s="19" customFormat="1" ht="15.75" customHeight="1">
      <c r="A67" s="22">
        <v>41037800</v>
      </c>
      <c r="B67" s="144" t="s">
        <v>178</v>
      </c>
      <c r="C67" s="40">
        <f>'Додаток № 1'!D166</f>
        <v>0</v>
      </c>
    </row>
    <row r="68" spans="1:3" s="19" customFormat="1" ht="12.75">
      <c r="A68" s="22"/>
      <c r="B68" s="24"/>
      <c r="C68" s="40"/>
    </row>
    <row r="69" spans="1:3" ht="25.5" customHeight="1">
      <c r="A69" s="58"/>
      <c r="B69" s="113" t="s">
        <v>44</v>
      </c>
      <c r="C69" s="72">
        <f>C44+C45</f>
        <v>2610862143</v>
      </c>
    </row>
    <row r="70" ht="18.75" customHeight="1">
      <c r="C70" s="7"/>
    </row>
    <row r="71" spans="1:3" ht="18.75" customHeight="1">
      <c r="A71" s="79">
        <v>12020000</v>
      </c>
      <c r="B71" s="82" t="s">
        <v>152</v>
      </c>
      <c r="C71" s="141">
        <f>SUM(C72:C74)</f>
        <v>50000</v>
      </c>
    </row>
    <row r="72" spans="1:3" ht="18.75" customHeight="1">
      <c r="A72" s="83">
        <v>12020100</v>
      </c>
      <c r="B72" s="76" t="s">
        <v>153</v>
      </c>
      <c r="C72" s="141">
        <f>'Додаток № 1'!E23</f>
        <v>15000</v>
      </c>
    </row>
    <row r="73" spans="1:3" ht="18.75" customHeight="1">
      <c r="A73" s="83">
        <v>12020200</v>
      </c>
      <c r="B73" s="76" t="s">
        <v>154</v>
      </c>
      <c r="C73" s="141">
        <f>'Додаток № 1'!E24</f>
        <v>35000</v>
      </c>
    </row>
    <row r="74" spans="1:3" ht="18.75" customHeight="1">
      <c r="A74" s="83">
        <v>12020400</v>
      </c>
      <c r="B74" s="76" t="s">
        <v>155</v>
      </c>
      <c r="C74" s="141">
        <f>'Додаток № 1'!G25</f>
        <v>0</v>
      </c>
    </row>
    <row r="75" spans="1:3" s="19" customFormat="1" ht="23.25" customHeight="1">
      <c r="A75" s="118">
        <v>12030000</v>
      </c>
      <c r="B75" s="139" t="s">
        <v>94</v>
      </c>
      <c r="C75" s="40">
        <f>SUM(C76:C79)</f>
        <v>2799900</v>
      </c>
    </row>
    <row r="76" spans="1:3" s="19" customFormat="1" ht="24" customHeight="1">
      <c r="A76" s="119">
        <v>12030100</v>
      </c>
      <c r="B76" s="140" t="s">
        <v>101</v>
      </c>
      <c r="C76" s="40">
        <f>'Додаток № 1'!E27</f>
        <v>570000</v>
      </c>
    </row>
    <row r="77" spans="1:3" s="19" customFormat="1" ht="22.5" customHeight="1">
      <c r="A77" s="119">
        <v>12030200</v>
      </c>
      <c r="B77" s="140" t="s">
        <v>102</v>
      </c>
      <c r="C77" s="40">
        <f>'Додаток № 1'!E28</f>
        <v>2229500</v>
      </c>
    </row>
    <row r="78" spans="1:3" s="19" customFormat="1" ht="22.5" customHeight="1">
      <c r="A78" s="119">
        <v>12030300</v>
      </c>
      <c r="B78" s="140" t="s">
        <v>182</v>
      </c>
      <c r="C78" s="40">
        <f>'Додаток № 1'!E29</f>
        <v>0</v>
      </c>
    </row>
    <row r="79" spans="1:3" s="19" customFormat="1" ht="22.5" customHeight="1">
      <c r="A79" s="119">
        <v>12030400</v>
      </c>
      <c r="B79" s="140" t="s">
        <v>156</v>
      </c>
      <c r="C79" s="40">
        <f>'Додаток № 1'!E31</f>
        <v>400</v>
      </c>
    </row>
    <row r="80" spans="1:3" s="19" customFormat="1" ht="22.5" customHeight="1">
      <c r="A80" s="68">
        <v>18010000</v>
      </c>
      <c r="B80" s="140" t="s">
        <v>179</v>
      </c>
      <c r="C80" s="40">
        <f>C81+C82</f>
        <v>1200000</v>
      </c>
    </row>
    <row r="81" spans="1:3" s="19" customFormat="1" ht="22.5" customHeight="1">
      <c r="A81" s="119">
        <v>18010100</v>
      </c>
      <c r="B81" s="140" t="s">
        <v>180</v>
      </c>
      <c r="C81" s="40">
        <f>'Додаток № 1'!E50</f>
        <v>450000</v>
      </c>
    </row>
    <row r="82" spans="1:3" s="19" customFormat="1" ht="22.5" customHeight="1">
      <c r="A82" s="119">
        <v>18010200</v>
      </c>
      <c r="B82" s="140" t="s">
        <v>181</v>
      </c>
      <c r="C82" s="40">
        <f>'Додаток № 1'!E51</f>
        <v>750000</v>
      </c>
    </row>
    <row r="83" spans="1:3" s="19" customFormat="1" ht="12.75">
      <c r="A83" s="68">
        <v>18041500</v>
      </c>
      <c r="B83" s="69" t="s">
        <v>95</v>
      </c>
      <c r="C83" s="40">
        <f>'Додаток № 1'!E58</f>
        <v>570000</v>
      </c>
    </row>
    <row r="84" spans="1:3" s="19" customFormat="1" ht="18.75" customHeight="1">
      <c r="A84" s="68">
        <v>18050000</v>
      </c>
      <c r="B84" s="69" t="s">
        <v>30</v>
      </c>
      <c r="C84" s="40">
        <f>SUM(C85:C88)</f>
        <v>96562000</v>
      </c>
    </row>
    <row r="85" spans="1:3" s="19" customFormat="1" ht="19.5" customHeight="1">
      <c r="A85" s="18">
        <v>18050100</v>
      </c>
      <c r="B85" s="76" t="s">
        <v>168</v>
      </c>
      <c r="C85" s="40">
        <f>'Додаток № 1'!E73</f>
        <v>0</v>
      </c>
    </row>
    <row r="86" spans="1:3" s="19" customFormat="1" ht="19.5" customHeight="1">
      <c r="A86" s="18">
        <v>18050200</v>
      </c>
      <c r="B86" s="76" t="s">
        <v>169</v>
      </c>
      <c r="C86" s="40">
        <f>'Додаток № 1'!E74</f>
        <v>0</v>
      </c>
    </row>
    <row r="87" spans="1:3" s="19" customFormat="1" ht="19.5" customHeight="1">
      <c r="A87" s="18">
        <v>18050300</v>
      </c>
      <c r="B87" s="76" t="s">
        <v>123</v>
      </c>
      <c r="C87" s="40">
        <f>'Додаток № 1'!E75</f>
        <v>27100000</v>
      </c>
    </row>
    <row r="88" spans="1:3" s="19" customFormat="1" ht="21" customHeight="1">
      <c r="A88" s="18">
        <v>18050400</v>
      </c>
      <c r="B88" s="76" t="s">
        <v>124</v>
      </c>
      <c r="C88" s="40">
        <f>'Додаток № 1'!E76</f>
        <v>69462000</v>
      </c>
    </row>
    <row r="89" spans="1:3" s="19" customFormat="1" ht="47.25" customHeight="1">
      <c r="A89" s="34">
        <v>21010800</v>
      </c>
      <c r="B89" s="98" t="s">
        <v>76</v>
      </c>
      <c r="C89" s="40">
        <f>'Додаток № 1'!E91</f>
        <v>50000</v>
      </c>
    </row>
    <row r="90" spans="1:3" s="19" customFormat="1" ht="25.5" customHeight="1">
      <c r="A90" s="68">
        <v>21110000</v>
      </c>
      <c r="B90" s="69" t="s">
        <v>53</v>
      </c>
      <c r="C90" s="40">
        <f>'Додаток № 1'!E97</f>
        <v>0</v>
      </c>
    </row>
    <row r="91" spans="1:3" s="19" customFormat="1" ht="25.5">
      <c r="A91" s="68">
        <v>24062100</v>
      </c>
      <c r="B91" s="69" t="s">
        <v>59</v>
      </c>
      <c r="C91" s="40">
        <f>'Додаток № 1'!E110</f>
        <v>550000</v>
      </c>
    </row>
    <row r="92" spans="1:3" s="19" customFormat="1" ht="19.5" customHeight="1">
      <c r="A92" s="68">
        <v>24110600</v>
      </c>
      <c r="B92" s="69" t="s">
        <v>9</v>
      </c>
      <c r="C92" s="40">
        <f>'Додаток № 1'!E112</f>
        <v>14000</v>
      </c>
    </row>
    <row r="93" spans="1:3" s="19" customFormat="1" ht="25.5">
      <c r="A93" s="68">
        <v>24110900</v>
      </c>
      <c r="B93" s="69" t="s">
        <v>78</v>
      </c>
      <c r="C93" s="40">
        <f>'Додаток № 1'!E113</f>
        <v>10182</v>
      </c>
    </row>
    <row r="94" spans="1:3" s="19" customFormat="1" ht="12.75">
      <c r="A94" s="68">
        <v>25000000</v>
      </c>
      <c r="B94" s="69" t="s">
        <v>35</v>
      </c>
      <c r="C94" s="40">
        <f>C95+C100</f>
        <v>55763578</v>
      </c>
    </row>
    <row r="95" spans="1:3" s="19" customFormat="1" ht="14.25">
      <c r="A95" s="68">
        <v>25010000</v>
      </c>
      <c r="B95" s="142" t="s">
        <v>133</v>
      </c>
      <c r="C95" s="40">
        <f>SUM(C96:C99)</f>
        <v>53826605</v>
      </c>
    </row>
    <row r="96" spans="1:3" s="19" customFormat="1" ht="15">
      <c r="A96" s="18">
        <v>25010100</v>
      </c>
      <c r="B96" s="97" t="s">
        <v>134</v>
      </c>
      <c r="C96" s="40">
        <f>'Додаток № 1'!E117</f>
        <v>47660451</v>
      </c>
    </row>
    <row r="97" spans="1:3" s="19" customFormat="1" ht="15">
      <c r="A97" s="18">
        <v>25010200</v>
      </c>
      <c r="B97" s="97" t="s">
        <v>135</v>
      </c>
      <c r="C97" s="40">
        <f>'Додаток № 1'!E118</f>
        <v>53000</v>
      </c>
    </row>
    <row r="98" spans="1:3" s="19" customFormat="1" ht="15">
      <c r="A98" s="18">
        <v>25010300</v>
      </c>
      <c r="B98" s="97" t="s">
        <v>70</v>
      </c>
      <c r="C98" s="40">
        <f>'Додаток № 1'!E119</f>
        <v>5951442</v>
      </c>
    </row>
    <row r="99" spans="1:3" s="19" customFormat="1" ht="15">
      <c r="A99" s="18">
        <v>25010400</v>
      </c>
      <c r="B99" s="97" t="s">
        <v>150</v>
      </c>
      <c r="C99" s="40">
        <f>'Додаток № 1'!E120</f>
        <v>161712</v>
      </c>
    </row>
    <row r="100" spans="1:3" s="19" customFormat="1" ht="14.25">
      <c r="A100" s="68">
        <v>25020000</v>
      </c>
      <c r="B100" s="142" t="s">
        <v>71</v>
      </c>
      <c r="C100" s="40">
        <f>C101+C102</f>
        <v>1936973</v>
      </c>
    </row>
    <row r="101" spans="1:3" s="19" customFormat="1" ht="15">
      <c r="A101" s="18">
        <v>25020100</v>
      </c>
      <c r="B101" s="97" t="s">
        <v>136</v>
      </c>
      <c r="C101" s="40">
        <f>'Додаток № 1'!E122</f>
        <v>0</v>
      </c>
    </row>
    <row r="102" spans="1:3" s="19" customFormat="1" ht="30">
      <c r="A102" s="18">
        <v>25020200</v>
      </c>
      <c r="B102" s="97" t="s">
        <v>142</v>
      </c>
      <c r="C102" s="40">
        <f>'Додаток № 1'!E123</f>
        <v>1936973</v>
      </c>
    </row>
    <row r="103" spans="1:3" s="19" customFormat="1" ht="14.25">
      <c r="A103" s="79">
        <v>19010000</v>
      </c>
      <c r="B103" s="136" t="s">
        <v>125</v>
      </c>
      <c r="C103" s="40">
        <f>SUM(C104:C107)</f>
        <v>19098000</v>
      </c>
    </row>
    <row r="104" spans="1:3" s="19" customFormat="1" ht="15">
      <c r="A104" s="83">
        <v>19010100</v>
      </c>
      <c r="B104" s="138" t="s">
        <v>146</v>
      </c>
      <c r="C104" s="40">
        <f>'Додаток № 1'!E79</f>
        <v>6936000</v>
      </c>
    </row>
    <row r="105" spans="1:3" s="19" customFormat="1" ht="15">
      <c r="A105" s="83">
        <v>19010200</v>
      </c>
      <c r="B105" s="138" t="s">
        <v>147</v>
      </c>
      <c r="C105" s="40">
        <f>'Додаток № 1'!E80</f>
        <v>1346000</v>
      </c>
    </row>
    <row r="106" spans="1:3" s="19" customFormat="1" ht="30">
      <c r="A106" s="83">
        <v>19010300</v>
      </c>
      <c r="B106" s="138" t="s">
        <v>148</v>
      </c>
      <c r="C106" s="40">
        <f>'Додаток № 1'!E81</f>
        <v>10304000</v>
      </c>
    </row>
    <row r="107" spans="1:3" s="19" customFormat="1" ht="15">
      <c r="A107" s="83">
        <v>19010500</v>
      </c>
      <c r="B107" s="138" t="s">
        <v>149</v>
      </c>
      <c r="C107" s="40">
        <f>'Додаток № 1'!E83</f>
        <v>512000</v>
      </c>
    </row>
    <row r="108" spans="1:3" s="19" customFormat="1" ht="14.25">
      <c r="A108" s="79">
        <v>19050000</v>
      </c>
      <c r="B108" s="136" t="s">
        <v>163</v>
      </c>
      <c r="C108" s="40">
        <f>SUM(C109:C111)</f>
        <v>0</v>
      </c>
    </row>
    <row r="109" spans="1:3" s="19" customFormat="1" ht="15">
      <c r="A109" s="83">
        <v>19050100</v>
      </c>
      <c r="B109" s="138" t="s">
        <v>164</v>
      </c>
      <c r="C109" s="40">
        <f>'Додаток № 1'!E85</f>
        <v>0</v>
      </c>
    </row>
    <row r="110" spans="1:3" s="19" customFormat="1" ht="30">
      <c r="A110" s="83">
        <v>19050200</v>
      </c>
      <c r="B110" s="138" t="s">
        <v>165</v>
      </c>
      <c r="C110" s="40">
        <f>'Додаток № 1'!E86</f>
        <v>0</v>
      </c>
    </row>
    <row r="111" spans="1:3" s="19" customFormat="1" ht="15">
      <c r="A111" s="83">
        <v>19050300</v>
      </c>
      <c r="B111" s="138" t="s">
        <v>166</v>
      </c>
      <c r="C111" s="40">
        <f>'Додаток № 1'!E87</f>
        <v>0</v>
      </c>
    </row>
    <row r="112" spans="1:3" s="19" customFormat="1" ht="25.5">
      <c r="A112" s="68">
        <v>50110000</v>
      </c>
      <c r="B112" s="69" t="s">
        <v>39</v>
      </c>
      <c r="C112" s="40">
        <f>'Додаток № 1'!E135</f>
        <v>300000</v>
      </c>
    </row>
    <row r="113" spans="1:3" s="19" customFormat="1" ht="25.5">
      <c r="A113" s="68">
        <v>31030000</v>
      </c>
      <c r="B113" s="69" t="s">
        <v>11</v>
      </c>
      <c r="C113" s="40">
        <f>'Додаток № 1'!E129</f>
        <v>7100000</v>
      </c>
    </row>
    <row r="114" spans="1:3" s="19" customFormat="1" ht="16.5" customHeight="1">
      <c r="A114" s="68">
        <v>33010000</v>
      </c>
      <c r="B114" s="69" t="s">
        <v>10</v>
      </c>
      <c r="C114" s="40">
        <f>'Додаток № 1'!E131</f>
        <v>900000</v>
      </c>
    </row>
    <row r="115" spans="1:4" ht="22.5" customHeight="1">
      <c r="A115" s="58"/>
      <c r="B115" s="113" t="s">
        <v>43</v>
      </c>
      <c r="C115" s="56">
        <f>C75+C83+C84+C89+C90+C91+C92+C93+C94+C103+C112+C113+C114+C71+C108+C80</f>
        <v>184967660</v>
      </c>
      <c r="D115" s="19"/>
    </row>
    <row r="116" spans="1:4" ht="17.25" customHeight="1">
      <c r="A116" s="58"/>
      <c r="B116" s="113" t="s">
        <v>41</v>
      </c>
      <c r="C116" s="56">
        <f>C113+C114+C92+C89+C84+C80</f>
        <v>105826000</v>
      </c>
      <c r="D116" s="19"/>
    </row>
    <row r="117" spans="1:3" s="21" customFormat="1" ht="20.25" customHeight="1">
      <c r="A117" s="20">
        <v>40000000</v>
      </c>
      <c r="B117" s="113" t="s">
        <v>13</v>
      </c>
      <c r="C117" s="41">
        <f>SUM(C118:C125)</f>
        <v>37978940</v>
      </c>
    </row>
    <row r="118" spans="1:3" s="19" customFormat="1" ht="24" customHeight="1" hidden="1">
      <c r="A118" s="25">
        <v>41030500</v>
      </c>
      <c r="B118" s="24" t="s">
        <v>40</v>
      </c>
      <c r="C118" s="40">
        <f>'Додаток № 1'!E151</f>
        <v>0</v>
      </c>
    </row>
    <row r="119" spans="1:3" s="19" customFormat="1" ht="24.75" customHeight="1" hidden="1">
      <c r="A119" s="25">
        <v>41030800</v>
      </c>
      <c r="B119" s="24" t="s">
        <v>50</v>
      </c>
      <c r="C119" s="46" t="str">
        <f>'Додаток № 1'!E153</f>
        <v>х</v>
      </c>
    </row>
    <row r="120" spans="1:3" s="19" customFormat="1" ht="28.5" customHeight="1" hidden="1">
      <c r="A120" s="25">
        <v>41032700</v>
      </c>
      <c r="B120" s="24" t="s">
        <v>49</v>
      </c>
      <c r="C120" s="40" t="str">
        <f>'Додаток № 1'!E156</f>
        <v>х</v>
      </c>
    </row>
    <row r="121" spans="1:3" s="19" customFormat="1" ht="75">
      <c r="A121" s="25">
        <v>41034300</v>
      </c>
      <c r="B121" s="114" t="s">
        <v>62</v>
      </c>
      <c r="C121" s="40">
        <f>'Додаток № 1'!E159</f>
        <v>0</v>
      </c>
    </row>
    <row r="122" spans="1:3" s="19" customFormat="1" ht="30">
      <c r="A122" s="25">
        <v>41034400</v>
      </c>
      <c r="B122" s="103" t="s">
        <v>183</v>
      </c>
      <c r="C122" s="40">
        <f>'Додаток № 1'!E160</f>
        <v>30794100</v>
      </c>
    </row>
    <row r="123" spans="1:3" s="19" customFormat="1" ht="30" hidden="1">
      <c r="A123" s="25">
        <v>41034500</v>
      </c>
      <c r="B123" s="65" t="s">
        <v>86</v>
      </c>
      <c r="C123" s="40" t="str">
        <f>'Додаток № 1'!E161</f>
        <v>х</v>
      </c>
    </row>
    <row r="124" spans="1:3" s="19" customFormat="1" ht="15">
      <c r="A124" s="25">
        <v>41035000</v>
      </c>
      <c r="B124" s="148" t="s">
        <v>38</v>
      </c>
      <c r="C124" s="40">
        <f>'Додаток № 1'!E163</f>
        <v>7184840</v>
      </c>
    </row>
    <row r="125" spans="1:3" s="19" customFormat="1" ht="63.75" customHeight="1" hidden="1">
      <c r="A125" s="25">
        <v>41036600</v>
      </c>
      <c r="B125" s="103" t="s">
        <v>176</v>
      </c>
      <c r="C125" s="40">
        <f>'Додаток № 1'!E165</f>
        <v>0</v>
      </c>
    </row>
    <row r="126" spans="1:3" s="19" customFormat="1" ht="20.25" customHeight="1">
      <c r="A126" s="58"/>
      <c r="B126" s="59" t="s">
        <v>45</v>
      </c>
      <c r="C126" s="56">
        <f>C115+C117</f>
        <v>222946600</v>
      </c>
    </row>
    <row r="127" spans="1:3" s="19" customFormat="1" ht="15">
      <c r="A127" s="58"/>
      <c r="B127" s="60" t="s">
        <v>41</v>
      </c>
      <c r="C127" s="66">
        <f>C116</f>
        <v>105826000</v>
      </c>
    </row>
    <row r="128" ht="9.75" customHeight="1">
      <c r="C128" s="7"/>
    </row>
    <row r="129" spans="1:3" ht="18" customHeight="1">
      <c r="A129" s="58"/>
      <c r="B129" s="59" t="s">
        <v>36</v>
      </c>
      <c r="C129" s="72">
        <f>C69+C126</f>
        <v>2833808743</v>
      </c>
    </row>
    <row r="130" spans="1:3" s="19" customFormat="1" ht="26.25" customHeight="1">
      <c r="A130" s="18"/>
      <c r="B130" s="12"/>
      <c r="C130" s="40"/>
    </row>
    <row r="131" ht="14.25" customHeight="1">
      <c r="C131" s="7"/>
    </row>
    <row r="132" spans="1:3" s="19" customFormat="1" ht="16.5" customHeight="1">
      <c r="A132" s="42"/>
      <c r="B132" s="43"/>
      <c r="C132" s="44"/>
    </row>
    <row r="133" spans="2:3" s="47" customFormat="1" ht="13.5" customHeight="1">
      <c r="B133" s="48"/>
      <c r="C133" s="49"/>
    </row>
    <row r="134" spans="1:3" s="52" customFormat="1" ht="15" customHeight="1">
      <c r="A134" s="166"/>
      <c r="B134" s="166"/>
      <c r="C134" s="51"/>
    </row>
    <row r="135" spans="2:4" s="47" customFormat="1" ht="15" customHeight="1">
      <c r="B135" s="48"/>
      <c r="C135" s="50"/>
      <c r="D135" s="50">
        <f>D133-D129</f>
        <v>0</v>
      </c>
    </row>
    <row r="136" ht="16.5" customHeight="1">
      <c r="C136" s="7"/>
    </row>
    <row r="137" ht="16.5" customHeight="1">
      <c r="C137" s="7"/>
    </row>
    <row r="138" ht="15" customHeight="1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53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user</cp:lastModifiedBy>
  <cp:lastPrinted>2013-08-19T15:28:51Z</cp:lastPrinted>
  <dcterms:created xsi:type="dcterms:W3CDTF">2001-11-27T14:55:16Z</dcterms:created>
  <dcterms:modified xsi:type="dcterms:W3CDTF">2013-09-03T06:38:01Z</dcterms:modified>
  <cp:category/>
  <cp:version/>
  <cp:contentType/>
  <cp:contentStatus/>
</cp:coreProperties>
</file>